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53222"/>
  <mc:AlternateContent xmlns:mc="http://schemas.openxmlformats.org/markup-compatibility/2006">
    <mc:Choice Requires="x15">
      <x15ac:absPath xmlns:x15ac="http://schemas.microsoft.com/office/spreadsheetml/2010/11/ac" url="S:\17_MCI\FORMULÁRIOS\FORMULÁRIOS - 2025\"/>
    </mc:Choice>
  </mc:AlternateContent>
  <bookViews>
    <workbookView xWindow="0" yWindow="0" windowWidth="28800" windowHeight="11835"/>
  </bookViews>
  <sheets>
    <sheet name="RADI-Tipo 2-DRMP (preenchido)" sheetId="3" r:id="rId1"/>
    <sheet name="Cálculo do CTP" sheetId="7" r:id="rId2"/>
    <sheet name="RI (preenchido)" sheetId="4" r:id="rId3"/>
  </sheets>
  <definedNames>
    <definedName name="_xlnm.Print_Area" localSheetId="0">'RADI-Tipo 2-DRMP (preenchido)'!$A$1:$J$73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0" i="3" l="1"/>
  <c r="J51" i="3"/>
  <c r="I60" i="3" l="1"/>
  <c r="J60" i="3" s="1"/>
  <c r="D38" i="7" l="1"/>
  <c r="B39" i="7"/>
  <c r="C39" i="7"/>
  <c r="D37" i="7"/>
  <c r="D36" i="7"/>
  <c r="D35" i="7"/>
  <c r="D34" i="7"/>
  <c r="C25" i="7"/>
  <c r="B25" i="7"/>
  <c r="D24" i="7"/>
  <c r="D23" i="7"/>
  <c r="D22" i="7"/>
  <c r="D21" i="7"/>
  <c r="D20" i="7"/>
  <c r="C11" i="7"/>
  <c r="D12" i="7"/>
  <c r="D11" i="7"/>
  <c r="D7" i="7"/>
  <c r="D8" i="7"/>
  <c r="D9" i="7"/>
  <c r="D10" i="7"/>
  <c r="D6" i="7"/>
  <c r="B11" i="7"/>
  <c r="D39" i="7" l="1"/>
  <c r="D40" i="7" s="1"/>
  <c r="D25" i="7"/>
  <c r="D26" i="7" s="1"/>
  <c r="E61" i="3"/>
  <c r="E64" i="3"/>
  <c r="E66" i="3"/>
  <c r="E68" i="3"/>
  <c r="E70" i="3"/>
  <c r="E73" i="3"/>
  <c r="I72" i="3"/>
  <c r="J72" i="3" s="1"/>
  <c r="H73" i="3"/>
  <c r="G73" i="3"/>
  <c r="F73" i="3"/>
  <c r="I71" i="3"/>
  <c r="J71" i="3" s="1"/>
  <c r="H70" i="3"/>
  <c r="G70" i="3"/>
  <c r="F70" i="3"/>
  <c r="I69" i="3"/>
  <c r="J69" i="3" s="1"/>
  <c r="H68" i="3"/>
  <c r="G68" i="3"/>
  <c r="F68" i="3"/>
  <c r="I67" i="3"/>
  <c r="J67" i="3" s="1"/>
  <c r="H64" i="3"/>
  <c r="G64" i="3"/>
  <c r="F64" i="3"/>
  <c r="I63" i="3"/>
  <c r="J63" i="3" s="1"/>
  <c r="I62" i="3"/>
  <c r="J62" i="3" s="1"/>
  <c r="H61" i="3"/>
  <c r="G61" i="3"/>
  <c r="F61" i="3"/>
  <c r="I59" i="3"/>
  <c r="J59" i="3" s="1"/>
  <c r="H56" i="3"/>
  <c r="G56" i="3"/>
  <c r="F56" i="3"/>
  <c r="E56" i="3"/>
  <c r="I55" i="3"/>
  <c r="J55" i="3" s="1"/>
  <c r="H54" i="3"/>
  <c r="G54" i="3"/>
  <c r="F54" i="3"/>
  <c r="E53" i="3"/>
  <c r="E54" i="3" l="1"/>
  <c r="J53" i="3"/>
  <c r="I73" i="3"/>
  <c r="J73" i="3" s="1"/>
  <c r="I68" i="3"/>
  <c r="J68" i="3" s="1"/>
  <c r="G39" i="3" s="1"/>
  <c r="I70" i="3"/>
  <c r="J70" i="3" s="1"/>
  <c r="G40" i="3" s="1"/>
  <c r="I64" i="3"/>
  <c r="J64" i="3" s="1"/>
  <c r="G37" i="3" s="1"/>
  <c r="I61" i="3"/>
  <c r="J61" i="3" s="1"/>
  <c r="I56" i="3"/>
  <c r="J56" i="3" s="1"/>
  <c r="G32" i="3" s="1"/>
  <c r="I53" i="3"/>
  <c r="I54" i="3"/>
  <c r="J54" i="3" s="1"/>
  <c r="G31" i="3" s="1"/>
  <c r="G36" i="3" l="1"/>
  <c r="G35" i="3"/>
  <c r="I50" i="3" l="1"/>
  <c r="G41" i="3"/>
  <c r="G42" i="3"/>
  <c r="G43" i="3"/>
  <c r="G44" i="3"/>
  <c r="E45" i="3"/>
  <c r="F45" i="3"/>
  <c r="D35" i="4" l="1"/>
  <c r="H66" i="3"/>
  <c r="G66" i="3"/>
  <c r="F66" i="3"/>
  <c r="H58" i="3"/>
  <c r="G58" i="3"/>
  <c r="F58" i="3"/>
  <c r="E57" i="3"/>
  <c r="E58" i="3" s="1"/>
  <c r="H52" i="3"/>
  <c r="G52" i="3"/>
  <c r="F52" i="3"/>
  <c r="I51" i="3"/>
  <c r="E52" i="3" l="1"/>
  <c r="I52" i="3" s="1"/>
  <c r="I58" i="3"/>
  <c r="J58" i="3" s="1"/>
  <c r="G34" i="3" s="1"/>
  <c r="I57" i="3"/>
  <c r="I65" i="3"/>
  <c r="J65" i="3" s="1"/>
  <c r="I66" i="3"/>
  <c r="J66" i="3" s="1"/>
  <c r="G38" i="3" s="1"/>
  <c r="J57" i="3" l="1"/>
  <c r="G33" i="3" s="1"/>
  <c r="J52" i="3"/>
  <c r="G30" i="3" l="1"/>
  <c r="G45" i="3" s="1"/>
</calcChain>
</file>

<file path=xl/comments1.xml><?xml version="1.0" encoding="utf-8"?>
<comments xmlns="http://schemas.openxmlformats.org/spreadsheetml/2006/main">
  <authors>
    <author>Elio Liberato Guimarães</author>
    <author>Valmir Silva dos Santos</author>
    <author/>
    <author>Rômulo Oliveira</author>
  </authors>
  <commentList>
    <comment ref="A22" authorId="0" shapeId="0">
      <text>
        <r>
          <rPr>
            <sz val="11"/>
            <color theme="1"/>
            <rFont val="Calibri"/>
            <family val="2"/>
            <scheme val="minor"/>
          </rPr>
          <t xml:space="preserve">Indicar a legislação de Processo Produtivo Básico - PPB aplicada ao Produto em referência.
</t>
        </r>
      </text>
    </comment>
    <comment ref="E29" authorId="1" shapeId="0">
      <text>
        <r>
          <rPr>
            <b/>
            <sz val="11"/>
            <color theme="1"/>
            <rFont val="Calibri"/>
            <family val="2"/>
            <scheme val="minor"/>
          </rPr>
          <t>Quantidade de pontos da etapa estabelecidos pelo PPB.</t>
        </r>
      </text>
    </comment>
    <comment ref="F29" authorId="1" shapeId="0">
      <text>
        <r>
          <rPr>
            <b/>
            <sz val="11"/>
            <color theme="1"/>
            <rFont val="Calibri"/>
            <family val="2"/>
            <scheme val="minor"/>
          </rPr>
          <t>Quantidade de Pontos em que a empresa declara ter cumprido, conforme etapas do PPB.</t>
        </r>
        <r>
          <rPr>
            <sz val="11"/>
            <color theme="1"/>
            <rFont val="Calibri"/>
            <family val="2"/>
            <scheme val="minor"/>
          </rPr>
          <t xml:space="preserve">
</t>
        </r>
      </text>
    </comment>
    <comment ref="G29" authorId="1" shapeId="0">
      <text>
        <r>
          <rPr>
            <b/>
            <sz val="11"/>
            <color theme="1"/>
            <rFont val="Calibri"/>
            <family val="2"/>
            <scheme val="minor"/>
          </rPr>
          <t>Quantidade de pontos  confirmados pela Suframa após verificar os insumos importados.</t>
        </r>
      </text>
    </comment>
    <comment ref="E49" authorId="1" shapeId="0">
      <text>
        <r>
          <rPr>
            <b/>
            <sz val="11"/>
            <color theme="1"/>
            <rFont val="Calibri"/>
            <family val="2"/>
            <scheme val="minor"/>
          </rPr>
          <t>Coeficiente Técnico Produtivo - CTP é o número que relaciona a quantidade de vezes que se utiliza este insumo no produto e a proporção de uso do insumo em relação a produção total.
Por exemplo: ARO DE ALUMÍNIO.
Nº de vezes de uso do insumo no produto bicicleta: 2
Se existirem dois tipos de ARO, um de alumínio e outro de fibra de carbono, é necessário saber a proporção de ARO DE ALUMÍNIO em relação a produção. Nesse caso supondo se tratar de 50%.
O cálculo do CTP = Qtde do insumo no produto x Proporção do insumo em relação a produção) = 2 x 0,5 = 1.</t>
        </r>
        <r>
          <rPr>
            <sz val="11"/>
            <color theme="1"/>
            <rFont val="Calibri"/>
            <family val="2"/>
            <scheme val="minor"/>
          </rPr>
          <t xml:space="preserve">
</t>
        </r>
      </text>
    </comment>
    <comment ref="F49" authorId="2" shapeId="0">
      <text>
        <r>
          <rPr>
            <b/>
            <sz val="10"/>
            <color rgb="FF000000"/>
            <rFont val="Arial"/>
            <family val="2"/>
          </rPr>
          <t>Quantidade importada deste insumo no ano-base.</t>
        </r>
      </text>
    </comment>
    <comment ref="G49" authorId="3" shapeId="0">
      <text>
        <r>
          <rPr>
            <b/>
            <sz val="10"/>
            <color indexed="81"/>
            <rFont val="Segoe UI"/>
            <family val="2"/>
          </rPr>
          <t>Estoque de insumo importado no início do ano-base.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49" authorId="3" shapeId="0">
      <text>
        <r>
          <rPr>
            <b/>
            <sz val="10"/>
            <color indexed="81"/>
            <rFont val="Segoe UI"/>
            <family val="2"/>
          </rPr>
          <t>Estoque de insumo importado no final do ano-base.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9" authorId="2" shapeId="0">
      <text>
        <r>
          <rPr>
            <b/>
            <sz val="10"/>
            <color rgb="FF000000"/>
            <rFont val="Arial"/>
            <family val="2"/>
          </rPr>
          <t>Quantidade importada do insumo que foi efetivamente utilizada na produção.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D25" authorId="0" shapeId="0">
      <text>
        <r>
          <rPr>
            <b/>
            <sz val="10"/>
            <color rgb="FF000000"/>
            <rFont val="Arial"/>
            <family val="2"/>
          </rPr>
          <t>Quantidade importada deste insumo no ano-base.</t>
        </r>
      </text>
    </comment>
  </commentList>
</comments>
</file>

<file path=xl/sharedStrings.xml><?xml version="1.0" encoding="utf-8"?>
<sst xmlns="http://schemas.openxmlformats.org/spreadsheetml/2006/main" count="223" uniqueCount="115">
  <si>
    <t>Superintendência da Zona Franca de Manaus - Suframa</t>
  </si>
  <si>
    <t>Relatório Anual Demonstrativo de Importações - RADI</t>
  </si>
  <si>
    <t>Tipo 02 - Demonstrativo de Realização de Metas por Ponto - DRMP</t>
  </si>
  <si>
    <t>Empresa</t>
  </si>
  <si>
    <t>CNPJ:</t>
  </si>
  <si>
    <t>Inscrição Suframa:</t>
  </si>
  <si>
    <t>Razão Social:</t>
  </si>
  <si>
    <t>Responsável pelas Informações</t>
  </si>
  <si>
    <r>
      <rPr>
        <b/>
        <sz val="12"/>
        <color rgb="FF000000"/>
        <rFont val="Arial"/>
        <family val="2"/>
      </rPr>
      <t xml:space="preserve">Nome: </t>
    </r>
    <r>
      <rPr>
        <b/>
        <sz val="12"/>
        <color rgb="FFFF0000"/>
        <rFont val="Arial"/>
        <family val="2"/>
      </rPr>
      <t>(*)</t>
    </r>
  </si>
  <si>
    <r>
      <rPr>
        <b/>
        <sz val="12"/>
        <color rgb="FF000000"/>
        <rFont val="Arial"/>
        <family val="2"/>
      </rPr>
      <t xml:space="preserve">Telefone: </t>
    </r>
    <r>
      <rPr>
        <b/>
        <sz val="12"/>
        <color rgb="FFFF0000"/>
        <rFont val="Arial"/>
        <family val="2"/>
      </rPr>
      <t>(*)</t>
    </r>
  </si>
  <si>
    <r>
      <rPr>
        <b/>
        <sz val="12"/>
        <color rgb="FF000000"/>
        <rFont val="Arial"/>
        <family val="2"/>
      </rPr>
      <t xml:space="preserve">E-mail: </t>
    </r>
    <r>
      <rPr>
        <b/>
        <sz val="12"/>
        <color rgb="FFFF0000"/>
        <rFont val="Arial"/>
        <family val="2"/>
      </rPr>
      <t>(*)</t>
    </r>
  </si>
  <si>
    <t>Informações do Produto</t>
  </si>
  <si>
    <t>Produto:</t>
  </si>
  <si>
    <t xml:space="preserve">Base Legal (PPB):																</t>
  </si>
  <si>
    <t>Produção</t>
  </si>
  <si>
    <t>Ano-Base:</t>
  </si>
  <si>
    <t>Pontuação Mínima Exigida:</t>
  </si>
  <si>
    <t>Etapa</t>
  </si>
  <si>
    <t>Descrição da etapa produtiva</t>
  </si>
  <si>
    <t>Pontuação Estabelecida no PPB</t>
  </si>
  <si>
    <t>Pontuação Declarada</t>
  </si>
  <si>
    <t>Pontuação Validada pela Suframa</t>
  </si>
  <si>
    <t>V</t>
  </si>
  <si>
    <t>IX</t>
  </si>
  <si>
    <t>X</t>
  </si>
  <si>
    <t>XI</t>
  </si>
  <si>
    <t>Total</t>
  </si>
  <si>
    <t>Insumos Importados relacionados com a etapa escolhida</t>
  </si>
  <si>
    <t>NCM</t>
  </si>
  <si>
    <t>Item</t>
  </si>
  <si>
    <t>Descrição do Insumo</t>
  </si>
  <si>
    <t>CTP</t>
  </si>
  <si>
    <t>Quantidade Importada</t>
  </si>
  <si>
    <t>Estoque Inicial</t>
  </si>
  <si>
    <t>Estoque Final</t>
  </si>
  <si>
    <t>Quantidade Utilizada</t>
  </si>
  <si>
    <t>Relatório de Importação - RI</t>
  </si>
  <si>
    <t>Insumos Controlados por PPB</t>
  </si>
  <si>
    <t>Unidade de Medida</t>
  </si>
  <si>
    <t>Modelo 
(Aplicável ao Pólo de Duas Rodas)</t>
  </si>
  <si>
    <t>Nº DI</t>
  </si>
  <si>
    <t>DATA DI</t>
  </si>
  <si>
    <t>XXXX</t>
  </si>
  <si>
    <t>UNID</t>
  </si>
  <si>
    <t>Percentual Utilizado (%)</t>
  </si>
  <si>
    <t>n/a</t>
  </si>
  <si>
    <t>Observação</t>
  </si>
  <si>
    <t>III</t>
  </si>
  <si>
    <t>Injeção plástica, moldagem ou outro processo de conformação (impressão 3D) da hélice do ventilador da unidade condensadora.</t>
  </si>
  <si>
    <t>Estampagem, corte, montagem e soldagem das aletas e corte, expansão, conformação e soldagem dos tubos dos trocadores de calor da unidade condensadora.</t>
  </si>
  <si>
    <t>Injeção plástica, moldagem ou outro processo de conformação (impressão 3D) do gabinete (corpo) da unidade condensadora (base, grades e painéis: frontais, laterais, superiores, traseiros e tampas externas, quando aplicáveis).</t>
  </si>
  <si>
    <t>VII</t>
  </si>
  <si>
    <t>Fabricação do motor elétrico da unidade condensadora a partir da estampagem de seu estator e rotor, bobinagem e montagem de seus componentes, além da estampagem ou conformação mecânica de suas carcaça e tampas, conforme aplicável.</t>
  </si>
  <si>
    <t>Fabricação do motocompressor hermético a partir da fundição ou sinterização, usinagem, retífica, estampagem e tratamento térmico, conforme aplicável, dos seguintes componentes: bloco do cilindro, mancal externo, rolete, palheta (vane), eixo, mancal principal, contrapeso, estator e rotor, além da bobinagem em fios de cobre e/ou de alumínio.</t>
  </si>
  <si>
    <t>Corte, expansão e conformação, conforme o caso, dos tubos de ligação e capilares do sistema de refrigeração da unidade condensadora.</t>
  </si>
  <si>
    <t>Montagem e soldagem dos componentes na placa de circuito impresso principal da unidade evaporadora.</t>
  </si>
  <si>
    <t>XIII</t>
  </si>
  <si>
    <t>Impressão de manuais, etiquetas, logomarcas e logotipos.</t>
  </si>
  <si>
    <t>XVIII</t>
  </si>
  <si>
    <t>Fabricação da embalagem (fabricação de caixas, calços e sacos plásticos) das unidades evaporadora/condensadora.</t>
  </si>
  <si>
    <t>XIX</t>
  </si>
  <si>
    <t>Soldagem dos tubos e conexões do sistema de refrigeração no motocompressor e no trocador de calor da unidade condensadora.</t>
  </si>
  <si>
    <t>XX</t>
  </si>
  <si>
    <t>Montagem dos componentes de refrigeração no chassi da unidade condensadora e montagem das partes elétricas e mecânicas.</t>
  </si>
  <si>
    <t>XXI</t>
  </si>
  <si>
    <t>Montagem final, carga de fluido refrigerante e testes finais.</t>
  </si>
  <si>
    <t>XXII</t>
  </si>
  <si>
    <t>Corte, decapagem e montagem do cabo de força.</t>
  </si>
  <si>
    <t>0285 | CONDICIONADOR DE AR DE JANELA OU DE PAREDE COM MAIS DE UM CORPO</t>
  </si>
  <si>
    <t>Portaria Interministerial MDIC/MCTI nº 31 de 6 de dezembro de 2023</t>
  </si>
  <si>
    <t>0206</t>
  </si>
  <si>
    <t>HELICE DO VENTILADOR, DE PLASTICO, DA UNIDADE CONDENSADORA.</t>
  </si>
  <si>
    <t>0019</t>
  </si>
  <si>
    <t>MOTOCOMPRESSOR HERMETICO, ROTATIVO, COM CAPACIDADE ATE 18.200 BTUS/HORA (4.586 FRIGORIAS/HORA), PARA CONDICIONADOR DE AR TIPO SPLIT SYSTEM.</t>
  </si>
  <si>
    <t>0023</t>
  </si>
  <si>
    <t>MOTOCOMPRESSOR HERMETICO, ROTATIVO, TEC. INVERTER, COM CAPACIDADE ATE 18.200 BTUS/HORA (4.586 FRIGORIAS/HORA), PARA CONDICIONADOR DE AR TIPO SPLIT SYSTEM.</t>
  </si>
  <si>
    <t>Nota 1 - Aplicado somente aos produtos de código Suframa 0285 e 1370. Refere-se à base de cálculo para a etapa X do anexo I e etapa VIII do anexo III.</t>
  </si>
  <si>
    <t>TAMPA DO QUADRO ELETRICO DA UNIDADE CONDENSADORA, DE PLASTIC</t>
  </si>
  <si>
    <t>0146</t>
  </si>
  <si>
    <t>0156</t>
  </si>
  <si>
    <t>GRADE DA UNIDADE CONDENSADORA, DE PLASTICO.</t>
  </si>
  <si>
    <t>TROCADOR DE CALOR DA UNIDADE EVAPORADORA (EVAPORADOR).</t>
  </si>
  <si>
    <t>0053</t>
  </si>
  <si>
    <t>0011</t>
  </si>
  <si>
    <t>MOTOR ELETRICO DE CORRENTE CONTINUA, PARA UNIDADE CONDENSADOR</t>
  </si>
  <si>
    <t>TUBO CAPILAR, DOBRADO, PARA SISTEMA DE REFRIGERACAO DA UNIDADE CONDENSADORA</t>
  </si>
  <si>
    <t>0139</t>
  </si>
  <si>
    <t>TUBO DE LIGACAO, DE COBRE.</t>
  </si>
  <si>
    <t>0256</t>
  </si>
  <si>
    <t>PLACA DE CIRCUITO IMPRESSO PRINCIPAL, MONTADA COM COMPONENTES ELETROELETRONICOS PARA UNIDADE EVAPORADORA.</t>
  </si>
  <si>
    <t>0136</t>
  </si>
  <si>
    <t>XVII</t>
  </si>
  <si>
    <t>CABO DE FORCA, ELETRICAMENTE ISOLADO, COM PECA(S) DE CONEXAO.</t>
  </si>
  <si>
    <t>0014</t>
  </si>
  <si>
    <t>0002</t>
  </si>
  <si>
    <t>ETIQUETA DE PLASTICO (PVC), AUTO-ADESIVA, IMPRESSA</t>
  </si>
  <si>
    <t>0003</t>
  </si>
  <si>
    <t>CAIXA DE EMBALAGEM INDIVIDUAL</t>
  </si>
  <si>
    <t>CALCO DE PLASTICO, PARA EMBALAGEM</t>
  </si>
  <si>
    <t>Descrição</t>
  </si>
  <si>
    <t>Modelo</t>
  </si>
  <si>
    <t>Qtde Produzida</t>
  </si>
  <si>
    <t>Qtde Utilizada</t>
  </si>
  <si>
    <t>Produzida vs Utilizada</t>
  </si>
  <si>
    <t>Insumo(s):</t>
  </si>
  <si>
    <t>TAMPA DO QUADRO ELETRICO DA UNIDADE CONDENSADORA, DE PLASTICO</t>
  </si>
  <si>
    <t>Modelo A</t>
  </si>
  <si>
    <t>Modelo B</t>
  </si>
  <si>
    <t>Modelo C</t>
  </si>
  <si>
    <t>Modelo D</t>
  </si>
  <si>
    <t>Modelo E</t>
  </si>
  <si>
    <t>Cálculo do CTP:</t>
  </si>
  <si>
    <r>
      <t xml:space="preserve">Produção (&lt;18.000 BTU/h) </t>
    </r>
    <r>
      <rPr>
        <sz val="12"/>
        <color rgb="FFFF0000"/>
        <rFont val="Arial"/>
        <family val="2"/>
      </rPr>
      <t>(Nota 1)</t>
    </r>
  </si>
  <si>
    <r>
      <t xml:space="preserve">Fabricação do motor elétrico da unidade condensadora </t>
    </r>
    <r>
      <rPr>
        <b/>
        <sz val="10"/>
        <color rgb="FF0070C0"/>
        <rFont val="Arial"/>
        <family val="2"/>
      </rPr>
      <t>(INVERTER)</t>
    </r>
    <r>
      <rPr>
        <sz val="10"/>
        <color rgb="FF0070C0"/>
        <rFont val="Arial"/>
        <family val="2"/>
      </rPr>
      <t xml:space="preserve"> a partir da estampagem de seu estator e rotor, bobinagem e montagem de seus componentes, além da estampagem ou conformação mecânica de suas carcaça e tampas, conforme aplicável.</t>
    </r>
  </si>
  <si>
    <r>
      <t xml:space="preserve">Fabricação do motocompressor hermético </t>
    </r>
    <r>
      <rPr>
        <b/>
        <sz val="10"/>
        <color rgb="FF0070C0"/>
        <rFont val="Arial"/>
        <family val="2"/>
      </rPr>
      <t>(INVERTER)</t>
    </r>
    <r>
      <rPr>
        <sz val="10"/>
        <color rgb="FF0070C0"/>
        <rFont val="Arial"/>
        <family val="2"/>
      </rPr>
      <t xml:space="preserve"> a partir da fundição ou sinterização, usinagem, retífica, estampagem e tratamento térmico, conforme aplicável, dos seguintes componentes: bloco do cilindro, mancal externo, rolete, palheta (vane), eixo, mancal principal, contrapeso, estator e rotor, além da bobinagem em fios de cobre e/ou de alumínio.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</si>
</sst>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rgb="FF000000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Arial"/>
      <family val="2"/>
    </font>
    <font>
      <sz val="10"/>
      <color theme="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Calibri"/>
      <family val="2"/>
    </font>
    <font>
      <b/>
      <sz val="12"/>
      <color rgb="FFFF0000"/>
      <name val="Arial"/>
      <family val="2"/>
    </font>
    <font>
      <sz val="12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sz val="12"/>
      <color theme="1"/>
      <name val="Arial"/>
      <family val="2"/>
    </font>
    <font>
      <b/>
      <sz val="10"/>
      <name val="Arial"/>
      <family val="2"/>
    </font>
    <font>
      <b/>
      <sz val="10"/>
      <color indexed="81"/>
      <name val="Segoe UI"/>
      <family val="2"/>
    </font>
    <font>
      <sz val="9"/>
      <color indexed="81"/>
      <name val="Segoe UI"/>
      <family val="2"/>
    </font>
    <font>
      <sz val="12"/>
      <color rgb="FF0070C0"/>
      <name val="Arial"/>
      <family val="2"/>
    </font>
    <font>
      <sz val="10"/>
      <color rgb="FF0070C0"/>
      <name val="Arial"/>
      <family val="2"/>
    </font>
    <font>
      <b/>
      <sz val="10"/>
      <color rgb="FF000000"/>
      <name val="Arial"/>
      <family val="2"/>
      <charset val="1"/>
    </font>
    <font>
      <sz val="11"/>
      <color rgb="FFFF0000"/>
      <name val="Calibri"/>
      <family val="2"/>
      <scheme val="minor"/>
    </font>
    <font>
      <sz val="12"/>
      <color rgb="FFFF0000"/>
      <name val="Arial"/>
      <family val="2"/>
    </font>
    <font>
      <b/>
      <sz val="10"/>
      <color rgb="FF0070C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E7E6E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1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12" xfId="0" applyFont="1" applyBorder="1"/>
    <xf numFmtId="0" fontId="7" fillId="0" borderId="0" xfId="0" applyFont="1" applyBorder="1"/>
    <xf numFmtId="0" fontId="8" fillId="0" borderId="14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/>
    <xf numFmtId="0" fontId="10" fillId="0" borderId="0" xfId="0" applyFont="1" applyBorder="1" applyAlignment="1">
      <alignment vertical="center"/>
    </xf>
    <xf numFmtId="0" fontId="8" fillId="0" borderId="0" xfId="0" applyFont="1" applyBorder="1" applyAlignment="1"/>
    <xf numFmtId="0" fontId="0" fillId="0" borderId="0" xfId="0" applyBorder="1"/>
    <xf numFmtId="0" fontId="11" fillId="0" borderId="0" xfId="0" applyFont="1" applyBorder="1"/>
    <xf numFmtId="0" fontId="11" fillId="0" borderId="0" xfId="0" applyFont="1" applyFill="1" applyBorder="1"/>
    <xf numFmtId="0" fontId="11" fillId="2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3" fillId="2" borderId="13" xfId="0" applyFont="1" applyFill="1" applyBorder="1" applyAlignment="1">
      <alignment horizontal="center"/>
    </xf>
    <xf numFmtId="0" fontId="14" fillId="0" borderId="0" xfId="0" applyFont="1"/>
    <xf numFmtId="0" fontId="14" fillId="0" borderId="0" xfId="0" applyFont="1" applyBorder="1"/>
    <xf numFmtId="0" fontId="11" fillId="5" borderId="13" xfId="0" applyFont="1" applyFill="1" applyBorder="1" applyAlignment="1">
      <alignment horizontal="center" vertical="center"/>
    </xf>
    <xf numFmtId="0" fontId="15" fillId="5" borderId="13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0" borderId="15" xfId="0" applyFont="1" applyBorder="1"/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5" borderId="15" xfId="0" applyFont="1" applyFill="1" applyBorder="1"/>
    <xf numFmtId="0" fontId="11" fillId="5" borderId="17" xfId="0" applyFont="1" applyFill="1" applyBorder="1" applyAlignment="1">
      <alignment horizontal="center" vertical="center"/>
    </xf>
    <xf numFmtId="0" fontId="11" fillId="5" borderId="18" xfId="0" applyFont="1" applyFill="1" applyBorder="1" applyAlignment="1">
      <alignment horizontal="center" vertical="center"/>
    </xf>
    <xf numFmtId="3" fontId="11" fillId="5" borderId="16" xfId="0" applyNumberFormat="1" applyFont="1" applyFill="1" applyBorder="1" applyAlignment="1">
      <alignment horizontal="center"/>
    </xf>
    <xf numFmtId="0" fontId="11" fillId="5" borderId="16" xfId="0" applyFont="1" applyFill="1" applyBorder="1" applyAlignment="1">
      <alignment horizontal="center"/>
    </xf>
    <xf numFmtId="0" fontId="11" fillId="5" borderId="16" xfId="0" applyFont="1" applyFill="1" applyBorder="1"/>
    <xf numFmtId="0" fontId="11" fillId="2" borderId="13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/>
    </xf>
    <xf numFmtId="3" fontId="19" fillId="0" borderId="16" xfId="0" applyNumberFormat="1" applyFont="1" applyBorder="1" applyAlignment="1">
      <alignment horizontal="center"/>
    </xf>
    <xf numFmtId="0" fontId="19" fillId="0" borderId="18" xfId="0" applyFont="1" applyBorder="1" applyAlignment="1">
      <alignment horizontal="center"/>
    </xf>
    <xf numFmtId="0" fontId="19" fillId="0" borderId="16" xfId="0" applyFont="1" applyBorder="1"/>
    <xf numFmtId="0" fontId="19" fillId="0" borderId="13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/>
    </xf>
    <xf numFmtId="49" fontId="19" fillId="0" borderId="13" xfId="0" applyNumberFormat="1" applyFont="1" applyBorder="1" applyAlignment="1">
      <alignment horizontal="center"/>
    </xf>
    <xf numFmtId="0" fontId="19" fillId="0" borderId="13" xfId="0" applyFont="1" applyBorder="1"/>
    <xf numFmtId="0" fontId="20" fillId="6" borderId="13" xfId="0" applyFont="1" applyFill="1" applyBorder="1" applyAlignment="1">
      <alignment horizontal="center" vertical="center"/>
    </xf>
    <xf numFmtId="0" fontId="0" fillId="0" borderId="13" xfId="0" applyBorder="1"/>
    <xf numFmtId="0" fontId="11" fillId="5" borderId="13" xfId="0" applyFont="1" applyFill="1" applyBorder="1"/>
    <xf numFmtId="0" fontId="12" fillId="0" borderId="9" xfId="0" applyFont="1" applyFill="1" applyBorder="1" applyAlignment="1">
      <alignment horizontal="left"/>
    </xf>
    <xf numFmtId="0" fontId="12" fillId="0" borderId="10" xfId="0" applyFont="1" applyFill="1" applyBorder="1" applyAlignment="1">
      <alignment horizontal="left"/>
    </xf>
    <xf numFmtId="0" fontId="12" fillId="0" borderId="11" xfId="0" applyFont="1" applyFill="1" applyBorder="1" applyAlignment="1">
      <alignment horizontal="left"/>
    </xf>
    <xf numFmtId="0" fontId="21" fillId="0" borderId="0" xfId="0" applyFont="1" applyBorder="1"/>
    <xf numFmtId="2" fontId="19" fillId="0" borderId="13" xfId="0" applyNumberFormat="1" applyFont="1" applyBorder="1" applyAlignment="1">
      <alignment horizontal="center"/>
    </xf>
    <xf numFmtId="2" fontId="15" fillId="2" borderId="13" xfId="0" applyNumberFormat="1" applyFont="1" applyFill="1" applyBorder="1" applyAlignment="1">
      <alignment horizontal="center"/>
    </xf>
    <xf numFmtId="3" fontId="19" fillId="0" borderId="13" xfId="0" applyNumberFormat="1" applyFont="1" applyBorder="1" applyAlignment="1">
      <alignment horizontal="center"/>
    </xf>
    <xf numFmtId="3" fontId="12" fillId="2" borderId="13" xfId="0" applyNumberFormat="1" applyFont="1" applyFill="1" applyBorder="1" applyAlignment="1">
      <alignment horizontal="center" vertical="center" wrapText="1"/>
    </xf>
    <xf numFmtId="3" fontId="15" fillId="2" borderId="13" xfId="0" applyNumberFormat="1" applyFont="1" applyFill="1" applyBorder="1" applyAlignment="1">
      <alignment horizontal="center"/>
    </xf>
    <xf numFmtId="3" fontId="11" fillId="2" borderId="13" xfId="0" applyNumberFormat="1" applyFont="1" applyFill="1" applyBorder="1" applyAlignment="1">
      <alignment horizontal="center" vertical="center" wrapText="1"/>
    </xf>
    <xf numFmtId="2" fontId="12" fillId="2" borderId="13" xfId="0" applyNumberFormat="1" applyFont="1" applyFill="1" applyBorder="1" applyAlignment="1">
      <alignment horizontal="center" vertical="center"/>
    </xf>
    <xf numFmtId="2" fontId="13" fillId="2" borderId="13" xfId="0" applyNumberFormat="1" applyFont="1" applyFill="1" applyBorder="1" applyAlignment="1">
      <alignment horizontal="center"/>
    </xf>
    <xf numFmtId="10" fontId="11" fillId="2" borderId="13" xfId="1" applyNumberFormat="1" applyFont="1" applyFill="1" applyBorder="1" applyAlignment="1">
      <alignment horizontal="center" vertical="center" wrapText="1"/>
    </xf>
    <xf numFmtId="10" fontId="12" fillId="2" borderId="13" xfId="1" applyNumberFormat="1" applyFont="1" applyFill="1" applyBorder="1" applyAlignment="1">
      <alignment horizontal="center" vertical="center" wrapText="1"/>
    </xf>
    <xf numFmtId="3" fontId="11" fillId="2" borderId="13" xfId="0" applyNumberFormat="1" applyFont="1" applyFill="1" applyBorder="1" applyAlignment="1">
      <alignment horizontal="center"/>
    </xf>
    <xf numFmtId="2" fontId="11" fillId="2" borderId="13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3" fontId="0" fillId="0" borderId="13" xfId="0" applyNumberFormat="1" applyBorder="1" applyAlignment="1">
      <alignment horizontal="center"/>
    </xf>
    <xf numFmtId="0" fontId="2" fillId="7" borderId="13" xfId="0" applyFont="1" applyFill="1" applyBorder="1" applyAlignment="1">
      <alignment horizontal="center"/>
    </xf>
    <xf numFmtId="4" fontId="0" fillId="8" borderId="13" xfId="0" applyNumberFormat="1" applyFill="1" applyBorder="1" applyAlignment="1">
      <alignment horizontal="center"/>
    </xf>
    <xf numFmtId="49" fontId="0" fillId="0" borderId="13" xfId="0" applyNumberFormat="1" applyBorder="1" applyAlignment="1">
      <alignment horizontal="center"/>
    </xf>
    <xf numFmtId="165" fontId="0" fillId="0" borderId="13" xfId="0" applyNumberFormat="1" applyBorder="1" applyAlignment="1">
      <alignment horizontal="center"/>
    </xf>
    <xf numFmtId="49" fontId="19" fillId="0" borderId="16" xfId="0" applyNumberFormat="1" applyFont="1" applyBorder="1" applyAlignment="1">
      <alignment horizontal="center"/>
    </xf>
    <xf numFmtId="49" fontId="19" fillId="0" borderId="16" xfId="0" applyNumberFormat="1" applyFont="1" applyBorder="1"/>
    <xf numFmtId="0" fontId="19" fillId="0" borderId="16" xfId="0" applyFont="1" applyBorder="1" applyAlignment="1">
      <alignment horizontal="left"/>
    </xf>
    <xf numFmtId="2" fontId="19" fillId="0" borderId="13" xfId="0" applyNumberFormat="1" applyFont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 wrapText="1"/>
    </xf>
    <xf numFmtId="3" fontId="19" fillId="0" borderId="13" xfId="0" applyNumberFormat="1" applyFont="1" applyFill="1" applyBorder="1" applyAlignment="1">
      <alignment horizontal="center"/>
    </xf>
    <xf numFmtId="0" fontId="14" fillId="0" borderId="0" xfId="0" applyFont="1" applyFill="1" applyAlignment="1">
      <alignment horizontal="center"/>
    </xf>
    <xf numFmtId="0" fontId="7" fillId="0" borderId="13" xfId="0" applyFont="1" applyBorder="1" applyAlignment="1">
      <alignment horizontal="left" vertical="center"/>
    </xf>
    <xf numFmtId="0" fontId="18" fillId="0" borderId="9" xfId="0" applyFont="1" applyBorder="1" applyAlignment="1">
      <alignment horizontal="left" vertical="center"/>
    </xf>
    <xf numFmtId="0" fontId="18" fillId="0" borderId="10" xfId="0" applyFont="1" applyBorder="1" applyAlignment="1">
      <alignment horizontal="left" vertical="center"/>
    </xf>
    <xf numFmtId="0" fontId="18" fillId="0" borderId="1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7" fillId="4" borderId="9" xfId="0" applyFont="1" applyFill="1" applyBorder="1" applyAlignment="1">
      <alignment horizontal="left"/>
    </xf>
    <xf numFmtId="0" fontId="7" fillId="4" borderId="10" xfId="0" applyFont="1" applyFill="1" applyBorder="1" applyAlignment="1">
      <alignment horizontal="left"/>
    </xf>
    <xf numFmtId="0" fontId="7" fillId="4" borderId="11" xfId="0" applyFont="1" applyFill="1" applyBorder="1" applyAlignment="1">
      <alignment horizontal="left"/>
    </xf>
    <xf numFmtId="0" fontId="8" fillId="0" borderId="13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3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left" vertical="center"/>
    </xf>
    <xf numFmtId="3" fontId="18" fillId="0" borderId="13" xfId="0" applyNumberFormat="1" applyFont="1" applyBorder="1" applyAlignment="1">
      <alignment horizontal="left" vertical="center"/>
    </xf>
    <xf numFmtId="0" fontId="18" fillId="0" borderId="13" xfId="0" applyFont="1" applyBorder="1" applyAlignment="1">
      <alignment horizontal="left"/>
    </xf>
    <xf numFmtId="164" fontId="18" fillId="0" borderId="13" xfId="0" applyNumberFormat="1" applyFont="1" applyBorder="1" applyAlignment="1">
      <alignment horizontal="left" vertical="center"/>
    </xf>
    <xf numFmtId="0" fontId="11" fillId="0" borderId="0" xfId="0" applyFont="1" applyFill="1" applyBorder="1" applyAlignment="1">
      <alignment horizontal="center"/>
    </xf>
    <xf numFmtId="0" fontId="19" fillId="0" borderId="9" xfId="0" applyFont="1" applyBorder="1" applyAlignment="1">
      <alignment vertical="center" wrapText="1"/>
    </xf>
    <xf numFmtId="0" fontId="19" fillId="0" borderId="10" xfId="0" applyFont="1" applyBorder="1" applyAlignment="1">
      <alignment vertical="center" wrapText="1"/>
    </xf>
    <xf numFmtId="0" fontId="19" fillId="0" borderId="11" xfId="0" applyFont="1" applyBorder="1" applyAlignment="1">
      <alignment vertical="center" wrapText="1"/>
    </xf>
    <xf numFmtId="0" fontId="12" fillId="0" borderId="13" xfId="0" applyFont="1" applyFill="1" applyBorder="1" applyAlignment="1">
      <alignment horizontal="left"/>
    </xf>
    <xf numFmtId="0" fontId="19" fillId="0" borderId="9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center" wrapText="1"/>
    </xf>
    <xf numFmtId="0" fontId="13" fillId="2" borderId="9" xfId="0" applyFont="1" applyFill="1" applyBorder="1" applyAlignment="1">
      <alignment horizontal="left"/>
    </xf>
    <xf numFmtId="0" fontId="13" fillId="2" borderId="10" xfId="0" applyFont="1" applyFill="1" applyBorder="1" applyAlignment="1">
      <alignment horizontal="left"/>
    </xf>
    <xf numFmtId="0" fontId="13" fillId="2" borderId="11" xfId="0" applyFont="1" applyFill="1" applyBorder="1" applyAlignment="1">
      <alignment horizontal="left"/>
    </xf>
    <xf numFmtId="0" fontId="11" fillId="2" borderId="13" xfId="0" applyFont="1" applyFill="1" applyBorder="1" applyAlignment="1">
      <alignment horizontal="center"/>
    </xf>
    <xf numFmtId="0" fontId="13" fillId="2" borderId="9" xfId="0" applyFont="1" applyFill="1" applyBorder="1" applyAlignment="1">
      <alignment horizontal="right"/>
    </xf>
    <xf numFmtId="0" fontId="13" fillId="2" borderId="10" xfId="0" applyFont="1" applyFill="1" applyBorder="1" applyAlignment="1">
      <alignment horizontal="right"/>
    </xf>
    <xf numFmtId="0" fontId="13" fillId="2" borderId="11" xfId="0" applyFont="1" applyFill="1" applyBorder="1" applyAlignment="1">
      <alignment horizontal="right"/>
    </xf>
    <xf numFmtId="0" fontId="0" fillId="0" borderId="13" xfId="0" applyBorder="1" applyAlignment="1">
      <alignment horizontal="center"/>
    </xf>
    <xf numFmtId="0" fontId="2" fillId="7" borderId="13" xfId="0" applyFont="1" applyFill="1" applyBorder="1" applyAlignment="1">
      <alignment horizontal="center"/>
    </xf>
    <xf numFmtId="0" fontId="18" fillId="0" borderId="9" xfId="0" applyFont="1" applyBorder="1" applyAlignment="1">
      <alignment horizontal="left"/>
    </xf>
    <xf numFmtId="0" fontId="18" fillId="0" borderId="10" xfId="0" applyFont="1" applyBorder="1" applyAlignment="1">
      <alignment horizontal="left"/>
    </xf>
    <xf numFmtId="0" fontId="18" fillId="0" borderId="11" xfId="0" applyFont="1" applyBorder="1" applyAlignment="1">
      <alignment horizontal="left"/>
    </xf>
    <xf numFmtId="0" fontId="11" fillId="5" borderId="13" xfId="0" applyFont="1" applyFill="1" applyBorder="1" applyAlignment="1">
      <alignment horizontal="center"/>
    </xf>
    <xf numFmtId="0" fontId="11" fillId="5" borderId="15" xfId="0" applyFont="1" applyFill="1" applyBorder="1" applyAlignment="1">
      <alignment horizontal="right"/>
    </xf>
    <xf numFmtId="0" fontId="11" fillId="5" borderId="14" xfId="0" applyFont="1" applyFill="1" applyBorder="1" applyAlignment="1">
      <alignment horizontal="right"/>
    </xf>
    <xf numFmtId="0" fontId="11" fillId="5" borderId="19" xfId="0" applyFont="1" applyFill="1" applyBorder="1" applyAlignment="1">
      <alignment horizontal="right"/>
    </xf>
    <xf numFmtId="0" fontId="7" fillId="4" borderId="13" xfId="0" applyFont="1" applyFill="1" applyBorder="1" applyAlignment="1">
      <alignment horizontal="left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3" xfId="0" applyFont="1" applyBorder="1" applyAlignment="1">
      <alignment horizontal="left"/>
    </xf>
    <xf numFmtId="0" fontId="15" fillId="2" borderId="13" xfId="0" applyFont="1" applyFill="1" applyBorder="1" applyAlignment="1">
      <alignment horizontal="right"/>
    </xf>
    <xf numFmtId="0" fontId="11" fillId="2" borderId="13" xfId="0" applyFont="1" applyFill="1" applyBorder="1" applyAlignment="1">
      <alignment horizontal="right"/>
    </xf>
    <xf numFmtId="0" fontId="0" fillId="0" borderId="20" xfId="0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2">
    <pageSetUpPr fitToPage="1"/>
  </sheetPr>
  <dimension ref="A3:K73"/>
  <sheetViews>
    <sheetView showGridLines="0" tabSelected="1" zoomScale="85" zoomScaleNormal="85" zoomScaleSheetLayoutView="70" workbookViewId="0">
      <selection activeCell="B32" sqref="B32:D32"/>
    </sheetView>
  </sheetViews>
  <sheetFormatPr defaultRowHeight="15" x14ac:dyDescent="0.25"/>
  <cols>
    <col min="1" max="1" width="12.85546875" customWidth="1"/>
    <col min="2" max="2" width="27.140625" customWidth="1"/>
    <col min="3" max="3" width="15.5703125" customWidth="1"/>
    <col min="4" max="4" width="91.85546875" customWidth="1"/>
    <col min="5" max="5" width="20.42578125" customWidth="1"/>
    <col min="6" max="6" width="17.28515625" customWidth="1"/>
    <col min="7" max="7" width="17.140625" customWidth="1"/>
    <col min="8" max="8" width="15" customWidth="1"/>
    <col min="9" max="9" width="14.42578125" customWidth="1"/>
    <col min="10" max="10" width="14.140625" customWidth="1"/>
    <col min="11" max="11" width="25" customWidth="1"/>
  </cols>
  <sheetData>
    <row r="3" spans="1:10" ht="23.25" x14ac:dyDescent="0.25">
      <c r="A3" s="79" t="s">
        <v>0</v>
      </c>
      <c r="B3" s="80"/>
      <c r="C3" s="80"/>
      <c r="D3" s="80"/>
      <c r="E3" s="80"/>
      <c r="F3" s="80"/>
      <c r="G3" s="80"/>
      <c r="H3" s="80"/>
      <c r="I3" s="80"/>
      <c r="J3" s="81"/>
    </row>
    <row r="4" spans="1:10" ht="23.25" customHeight="1" x14ac:dyDescent="0.25">
      <c r="A4" s="82" t="s">
        <v>1</v>
      </c>
      <c r="B4" s="83"/>
      <c r="C4" s="83"/>
      <c r="D4" s="83"/>
      <c r="E4" s="83"/>
      <c r="F4" s="83"/>
      <c r="G4" s="83"/>
      <c r="H4" s="83"/>
      <c r="I4" s="83"/>
      <c r="J4" s="84"/>
    </row>
    <row r="5" spans="1:10" ht="18" x14ac:dyDescent="0.25">
      <c r="A5" s="85" t="s">
        <v>2</v>
      </c>
      <c r="B5" s="86"/>
      <c r="C5" s="86"/>
      <c r="D5" s="86"/>
      <c r="E5" s="86"/>
      <c r="F5" s="86"/>
      <c r="G5" s="86"/>
      <c r="H5" s="86"/>
      <c r="I5" s="86"/>
      <c r="J5" s="87"/>
    </row>
    <row r="6" spans="1:10" x14ac:dyDescent="0.25">
      <c r="I6" s="1"/>
      <c r="J6" s="1"/>
    </row>
    <row r="7" spans="1:10" ht="15.75" x14ac:dyDescent="0.25">
      <c r="A7" s="88" t="s">
        <v>3</v>
      </c>
      <c r="B7" s="89"/>
      <c r="C7" s="89"/>
      <c r="D7" s="89"/>
      <c r="E7" s="89"/>
      <c r="F7" s="89"/>
      <c r="G7" s="89"/>
      <c r="H7" s="89"/>
      <c r="I7" s="89"/>
      <c r="J7" s="90"/>
    </row>
    <row r="8" spans="1:10" x14ac:dyDescent="0.25">
      <c r="I8" s="1"/>
      <c r="J8" s="1"/>
    </row>
    <row r="9" spans="1:10" ht="15.75" x14ac:dyDescent="0.25">
      <c r="A9" s="2" t="s">
        <v>4</v>
      </c>
      <c r="B9" s="2"/>
      <c r="C9" s="3" t="s">
        <v>5</v>
      </c>
      <c r="D9" s="2"/>
      <c r="E9" s="2" t="s">
        <v>6</v>
      </c>
      <c r="F9" s="2"/>
      <c r="G9" s="2"/>
      <c r="H9" s="2"/>
      <c r="I9" s="2"/>
      <c r="J9" s="4"/>
    </row>
    <row r="10" spans="1:10" ht="15" customHeight="1" x14ac:dyDescent="0.25">
      <c r="A10" s="91"/>
      <c r="B10" s="91"/>
      <c r="C10" s="5"/>
      <c r="D10" s="5"/>
      <c r="E10" s="91"/>
      <c r="F10" s="91"/>
      <c r="G10" s="91"/>
      <c r="H10" s="91"/>
      <c r="I10" s="91"/>
      <c r="J10" s="91"/>
    </row>
    <row r="11" spans="1:10" x14ac:dyDescent="0.25">
      <c r="I11" s="1"/>
      <c r="J11" s="1"/>
    </row>
    <row r="12" spans="1:10" x14ac:dyDescent="0.25">
      <c r="I12" s="1"/>
      <c r="J12" s="1"/>
    </row>
    <row r="13" spans="1:10" ht="15.75" x14ac:dyDescent="0.25">
      <c r="A13" s="88" t="s">
        <v>7</v>
      </c>
      <c r="B13" s="89"/>
      <c r="C13" s="89"/>
      <c r="D13" s="89"/>
      <c r="E13" s="89"/>
      <c r="F13" s="89"/>
      <c r="G13" s="89"/>
      <c r="H13" s="89"/>
      <c r="I13" s="89"/>
      <c r="J13" s="90"/>
    </row>
    <row r="14" spans="1:10" x14ac:dyDescent="0.25">
      <c r="I14" s="1"/>
      <c r="J14" s="1"/>
    </row>
    <row r="15" spans="1:10" ht="15.75" x14ac:dyDescent="0.25">
      <c r="A15" s="2" t="s">
        <v>8</v>
      </c>
      <c r="B15" s="2"/>
      <c r="D15" s="2"/>
      <c r="E15" s="2" t="s">
        <v>9</v>
      </c>
      <c r="F15" s="2"/>
      <c r="G15" s="2" t="s">
        <v>10</v>
      </c>
      <c r="H15" s="2"/>
      <c r="I15" s="2"/>
      <c r="J15" s="2"/>
    </row>
    <row r="16" spans="1:10" ht="15.75" x14ac:dyDescent="0.25">
      <c r="A16" s="94"/>
      <c r="B16" s="94"/>
      <c r="C16" s="94"/>
      <c r="D16" s="94"/>
      <c r="E16" s="92"/>
      <c r="F16" s="93"/>
      <c r="G16" s="94"/>
      <c r="H16" s="94"/>
      <c r="I16" s="94"/>
      <c r="J16" s="94"/>
    </row>
    <row r="17" spans="1:11" ht="15.75" x14ac:dyDescent="0.25">
      <c r="A17" s="6"/>
      <c r="B17" s="6"/>
      <c r="C17" s="7"/>
      <c r="D17" s="7"/>
      <c r="E17" s="6"/>
      <c r="F17" s="6"/>
      <c r="G17" s="6"/>
      <c r="H17" s="6"/>
      <c r="I17" s="6"/>
      <c r="J17" s="6"/>
    </row>
    <row r="18" spans="1:11" ht="15.75" x14ac:dyDescent="0.25">
      <c r="A18" s="6"/>
      <c r="B18" s="6"/>
      <c r="C18" s="7"/>
      <c r="D18" s="7"/>
      <c r="E18" s="6"/>
      <c r="F18" s="6"/>
      <c r="G18" s="6"/>
      <c r="H18" s="6"/>
      <c r="I18" s="6"/>
      <c r="J18" s="6"/>
    </row>
    <row r="19" spans="1:11" ht="15.75" x14ac:dyDescent="0.25">
      <c r="A19" s="88" t="s">
        <v>11</v>
      </c>
      <c r="B19" s="89"/>
      <c r="C19" s="89"/>
      <c r="D19" s="89"/>
      <c r="E19" s="89"/>
      <c r="F19" s="89"/>
      <c r="G19" s="89"/>
      <c r="H19" s="89"/>
      <c r="I19" s="89"/>
      <c r="J19" s="90"/>
    </row>
    <row r="20" spans="1:11" x14ac:dyDescent="0.25">
      <c r="I20" s="1"/>
      <c r="J20" s="1"/>
    </row>
    <row r="21" spans="1:11" ht="15.75" x14ac:dyDescent="0.25">
      <c r="A21" s="75" t="s">
        <v>12</v>
      </c>
      <c r="B21" s="75"/>
      <c r="C21" s="76" t="s">
        <v>68</v>
      </c>
      <c r="D21" s="77"/>
      <c r="E21" s="77"/>
      <c r="F21" s="78"/>
      <c r="G21" s="8"/>
      <c r="H21" s="8"/>
      <c r="I21" s="8"/>
      <c r="J21" s="8"/>
    </row>
    <row r="22" spans="1:11" ht="15.75" x14ac:dyDescent="0.25">
      <c r="A22" s="75" t="s">
        <v>13</v>
      </c>
      <c r="B22" s="75"/>
      <c r="C22" s="97" t="s">
        <v>69</v>
      </c>
      <c r="D22" s="97"/>
      <c r="E22" s="97"/>
      <c r="F22" s="97"/>
      <c r="G22" s="8"/>
      <c r="H22" s="8"/>
      <c r="I22" s="8"/>
      <c r="J22" s="8"/>
    </row>
    <row r="23" spans="1:11" ht="15.75" x14ac:dyDescent="0.25">
      <c r="A23" s="75" t="s">
        <v>14</v>
      </c>
      <c r="B23" s="75"/>
      <c r="C23" s="98">
        <v>350000</v>
      </c>
      <c r="D23" s="97"/>
      <c r="E23" s="97"/>
      <c r="F23" s="97"/>
      <c r="G23" s="8"/>
      <c r="H23" s="8"/>
      <c r="I23" s="8"/>
      <c r="J23" s="8"/>
    </row>
    <row r="24" spans="1:11" ht="15.75" x14ac:dyDescent="0.25">
      <c r="A24" s="75" t="s">
        <v>112</v>
      </c>
      <c r="B24" s="75"/>
      <c r="C24" s="98">
        <v>200000</v>
      </c>
      <c r="D24" s="97"/>
      <c r="E24" s="97"/>
      <c r="F24" s="97"/>
      <c r="G24" s="8"/>
      <c r="H24" s="8"/>
      <c r="I24" s="8"/>
      <c r="J24" s="8"/>
    </row>
    <row r="25" spans="1:11" ht="15" customHeight="1" x14ac:dyDescent="0.25">
      <c r="A25" s="75" t="s">
        <v>15</v>
      </c>
      <c r="B25" s="75"/>
      <c r="C25" s="99">
        <v>2023</v>
      </c>
      <c r="D25" s="99"/>
      <c r="E25" s="99"/>
      <c r="F25" s="99"/>
      <c r="G25" s="9"/>
      <c r="H25" s="9"/>
      <c r="I25" s="9"/>
      <c r="J25" s="9"/>
    </row>
    <row r="26" spans="1:11" ht="15.75" x14ac:dyDescent="0.25">
      <c r="A26" s="75" t="s">
        <v>16</v>
      </c>
      <c r="B26" s="75"/>
      <c r="C26" s="100">
        <v>38.5</v>
      </c>
      <c r="D26" s="100"/>
      <c r="E26" s="100"/>
      <c r="F26" s="100"/>
      <c r="G26" s="8"/>
      <c r="H26" s="8"/>
      <c r="I26" s="8"/>
      <c r="J26" s="8"/>
    </row>
    <row r="27" spans="1:11" x14ac:dyDescent="0.25">
      <c r="A27" s="46" t="s">
        <v>76</v>
      </c>
      <c r="B27" s="10"/>
      <c r="C27" s="10"/>
      <c r="D27" s="10"/>
      <c r="E27" s="10"/>
      <c r="F27" s="10"/>
    </row>
    <row r="28" spans="1:11" x14ac:dyDescent="0.25">
      <c r="A28" s="11"/>
      <c r="B28" s="11"/>
      <c r="C28" s="11"/>
      <c r="D28" s="11"/>
      <c r="E28" s="11"/>
      <c r="F28" s="11"/>
      <c r="G28" s="101"/>
      <c r="H28" s="101"/>
      <c r="I28" s="101"/>
      <c r="J28" s="12"/>
    </row>
    <row r="29" spans="1:11" ht="38.25" customHeight="1" x14ac:dyDescent="0.25">
      <c r="A29" s="31" t="s">
        <v>17</v>
      </c>
      <c r="B29" s="95" t="s">
        <v>18</v>
      </c>
      <c r="C29" s="95"/>
      <c r="D29" s="95"/>
      <c r="E29" s="13" t="s">
        <v>19</v>
      </c>
      <c r="F29" s="13" t="s">
        <v>20</v>
      </c>
      <c r="G29" s="13" t="s">
        <v>21</v>
      </c>
      <c r="H29" s="96" t="s">
        <v>46</v>
      </c>
      <c r="I29" s="96"/>
      <c r="J29" s="96"/>
      <c r="K29" s="14"/>
    </row>
    <row r="30" spans="1:11" ht="38.25" customHeight="1" x14ac:dyDescent="0.25">
      <c r="A30" s="36" t="s">
        <v>47</v>
      </c>
      <c r="B30" s="102" t="s">
        <v>50</v>
      </c>
      <c r="C30" s="103"/>
      <c r="D30" s="104"/>
      <c r="E30" s="70">
        <v>4</v>
      </c>
      <c r="F30" s="70">
        <v>3.87</v>
      </c>
      <c r="G30" s="53">
        <f>(1-J52)*E30</f>
        <v>3.8696223316912972</v>
      </c>
      <c r="H30" s="105"/>
      <c r="I30" s="105"/>
      <c r="J30" s="105"/>
    </row>
    <row r="31" spans="1:11" ht="21.75" customHeight="1" x14ac:dyDescent="0.25">
      <c r="A31" s="36" t="s">
        <v>22</v>
      </c>
      <c r="B31" s="102" t="s">
        <v>48</v>
      </c>
      <c r="C31" s="103"/>
      <c r="D31" s="104"/>
      <c r="E31" s="70">
        <v>1</v>
      </c>
      <c r="F31" s="70">
        <v>0.96</v>
      </c>
      <c r="G31" s="53">
        <f>(1-J54)*E31</f>
        <v>0.95657142857142863</v>
      </c>
      <c r="H31" s="105"/>
      <c r="I31" s="105"/>
      <c r="J31" s="105"/>
    </row>
    <row r="32" spans="1:11" ht="27.75" customHeight="1" x14ac:dyDescent="0.25">
      <c r="A32" s="36" t="s">
        <v>51</v>
      </c>
      <c r="B32" s="106" t="s">
        <v>49</v>
      </c>
      <c r="C32" s="107"/>
      <c r="D32" s="108"/>
      <c r="E32" s="70">
        <v>3</v>
      </c>
      <c r="F32" s="70">
        <v>2.97</v>
      </c>
      <c r="G32" s="53">
        <f>(1-J56)*E32</f>
        <v>2.9695714285714288</v>
      </c>
      <c r="H32" s="105"/>
      <c r="I32" s="105"/>
      <c r="J32" s="105"/>
    </row>
    <row r="33" spans="1:11" ht="33.75" customHeight="1" x14ac:dyDescent="0.25">
      <c r="A33" s="36" t="s">
        <v>23</v>
      </c>
      <c r="B33" s="106" t="s">
        <v>52</v>
      </c>
      <c r="C33" s="107"/>
      <c r="D33" s="108"/>
      <c r="E33" s="70">
        <v>0</v>
      </c>
      <c r="F33" s="70">
        <v>0</v>
      </c>
      <c r="G33" s="53">
        <f>(1-J57)*E33</f>
        <v>0</v>
      </c>
      <c r="H33" s="105"/>
      <c r="I33" s="105"/>
      <c r="J33" s="105"/>
    </row>
    <row r="34" spans="1:11" ht="31.5" customHeight="1" x14ac:dyDescent="0.25">
      <c r="A34" s="36" t="s">
        <v>23</v>
      </c>
      <c r="B34" s="106" t="s">
        <v>113</v>
      </c>
      <c r="C34" s="107"/>
      <c r="D34" s="108"/>
      <c r="E34" s="70">
        <v>12</v>
      </c>
      <c r="F34" s="70">
        <v>4.8</v>
      </c>
      <c r="G34" s="53">
        <f>(1-J58)*E34</f>
        <v>4.8000000000000007</v>
      </c>
      <c r="H34" s="105"/>
      <c r="I34" s="105"/>
      <c r="J34" s="105"/>
    </row>
    <row r="35" spans="1:11" ht="48" customHeight="1" x14ac:dyDescent="0.25">
      <c r="A35" s="36" t="s">
        <v>24</v>
      </c>
      <c r="B35" s="106" t="s">
        <v>53</v>
      </c>
      <c r="C35" s="107"/>
      <c r="D35" s="108"/>
      <c r="E35" s="70">
        <v>0</v>
      </c>
      <c r="F35" s="70">
        <v>0</v>
      </c>
      <c r="G35" s="53">
        <f>(1-J61)*E35</f>
        <v>0</v>
      </c>
      <c r="H35" s="105"/>
      <c r="I35" s="105"/>
      <c r="J35" s="105"/>
    </row>
    <row r="36" spans="1:11" ht="40.5" customHeight="1" x14ac:dyDescent="0.25">
      <c r="A36" s="36" t="s">
        <v>24</v>
      </c>
      <c r="B36" s="106" t="s">
        <v>114</v>
      </c>
      <c r="C36" s="107"/>
      <c r="D36" s="108"/>
      <c r="E36" s="70">
        <v>26</v>
      </c>
      <c r="F36" s="70">
        <v>7.8</v>
      </c>
      <c r="G36" s="53">
        <f>(1-J61)*E36</f>
        <v>4.4849999999999994</v>
      </c>
      <c r="H36" s="105"/>
      <c r="I36" s="105"/>
      <c r="J36" s="105"/>
    </row>
    <row r="37" spans="1:11" x14ac:dyDescent="0.25">
      <c r="A37" s="36" t="s">
        <v>25</v>
      </c>
      <c r="B37" s="106" t="s">
        <v>54</v>
      </c>
      <c r="C37" s="107"/>
      <c r="D37" s="108"/>
      <c r="E37" s="70">
        <v>5</v>
      </c>
      <c r="F37" s="70">
        <v>4.95</v>
      </c>
      <c r="G37" s="53">
        <f>(1-J64)*E37</f>
        <v>4.954954954954955</v>
      </c>
      <c r="H37" s="43"/>
      <c r="I37" s="44"/>
      <c r="J37" s="45"/>
    </row>
    <row r="38" spans="1:11" x14ac:dyDescent="0.25">
      <c r="A38" s="36" t="s">
        <v>56</v>
      </c>
      <c r="B38" s="106" t="s">
        <v>55</v>
      </c>
      <c r="C38" s="107"/>
      <c r="D38" s="108"/>
      <c r="E38" s="70">
        <v>4</v>
      </c>
      <c r="F38" s="70">
        <v>4</v>
      </c>
      <c r="G38" s="53">
        <f>(1-J66)*E38</f>
        <v>4</v>
      </c>
      <c r="H38" s="43"/>
      <c r="I38" s="44"/>
      <c r="J38" s="45"/>
    </row>
    <row r="39" spans="1:11" x14ac:dyDescent="0.25">
      <c r="A39" s="36" t="s">
        <v>91</v>
      </c>
      <c r="B39" s="106" t="s">
        <v>67</v>
      </c>
      <c r="C39" s="107"/>
      <c r="D39" s="108"/>
      <c r="E39" s="70">
        <v>2</v>
      </c>
      <c r="F39" s="70">
        <v>2</v>
      </c>
      <c r="G39" s="53">
        <f>(1-J68)*E39</f>
        <v>2</v>
      </c>
      <c r="H39" s="43"/>
      <c r="I39" s="44"/>
      <c r="J39" s="45"/>
    </row>
    <row r="40" spans="1:11" x14ac:dyDescent="0.25">
      <c r="A40" s="36" t="s">
        <v>58</v>
      </c>
      <c r="B40" s="106" t="s">
        <v>57</v>
      </c>
      <c r="C40" s="107"/>
      <c r="D40" s="108"/>
      <c r="E40" s="70">
        <v>1</v>
      </c>
      <c r="F40" s="70">
        <v>1</v>
      </c>
      <c r="G40" s="53">
        <f>(1-J70)*E40</f>
        <v>0.99714285714285711</v>
      </c>
      <c r="H40" s="43"/>
      <c r="I40" s="44"/>
      <c r="J40" s="45"/>
    </row>
    <row r="41" spans="1:11" x14ac:dyDescent="0.25">
      <c r="A41" s="36" t="s">
        <v>60</v>
      </c>
      <c r="B41" s="106" t="s">
        <v>59</v>
      </c>
      <c r="C41" s="107"/>
      <c r="D41" s="108"/>
      <c r="E41" s="70">
        <v>1</v>
      </c>
      <c r="F41" s="70">
        <v>1</v>
      </c>
      <c r="G41" s="53">
        <f>(1-J73)*E41</f>
        <v>1</v>
      </c>
      <c r="H41" s="43"/>
      <c r="I41" s="44"/>
      <c r="J41" s="45"/>
    </row>
    <row r="42" spans="1:11" x14ac:dyDescent="0.25">
      <c r="A42" s="36" t="s">
        <v>62</v>
      </c>
      <c r="B42" s="106" t="s">
        <v>61</v>
      </c>
      <c r="C42" s="107"/>
      <c r="D42" s="108"/>
      <c r="E42" s="70">
        <v>3</v>
      </c>
      <c r="F42" s="70">
        <v>3</v>
      </c>
      <c r="G42" s="53">
        <f>(1-J74)*E42</f>
        <v>3</v>
      </c>
      <c r="H42" s="43"/>
      <c r="I42" s="44"/>
      <c r="J42" s="45"/>
    </row>
    <row r="43" spans="1:11" x14ac:dyDescent="0.25">
      <c r="A43" s="36" t="s">
        <v>64</v>
      </c>
      <c r="B43" s="106" t="s">
        <v>63</v>
      </c>
      <c r="C43" s="107"/>
      <c r="D43" s="108"/>
      <c r="E43" s="70">
        <v>5</v>
      </c>
      <c r="F43" s="70">
        <v>5</v>
      </c>
      <c r="G43" s="53">
        <f>(1-J75)*E43</f>
        <v>5</v>
      </c>
      <c r="H43" s="43"/>
      <c r="I43" s="44"/>
      <c r="J43" s="45"/>
    </row>
    <row r="44" spans="1:11" x14ac:dyDescent="0.25">
      <c r="A44" s="36" t="s">
        <v>66</v>
      </c>
      <c r="B44" s="106" t="s">
        <v>65</v>
      </c>
      <c r="C44" s="107"/>
      <c r="D44" s="108"/>
      <c r="E44" s="70">
        <v>4</v>
      </c>
      <c r="F44" s="70">
        <v>4</v>
      </c>
      <c r="G44" s="53">
        <f>(1-J76)*E44</f>
        <v>4</v>
      </c>
      <c r="H44" s="43"/>
      <c r="I44" s="44"/>
      <c r="J44" s="45"/>
    </row>
    <row r="45" spans="1:11" x14ac:dyDescent="0.25">
      <c r="A45" s="113" t="s">
        <v>26</v>
      </c>
      <c r="B45" s="114"/>
      <c r="C45" s="114"/>
      <c r="D45" s="115"/>
      <c r="E45" s="54">
        <f>SUM(E30:E44)</f>
        <v>71</v>
      </c>
      <c r="F45" s="15">
        <f>SUM(F30:F44)</f>
        <v>45.35</v>
      </c>
      <c r="G45" s="54">
        <f>SUM(G30:G44)</f>
        <v>42.032863000931968</v>
      </c>
      <c r="H45" s="109"/>
      <c r="I45" s="110"/>
      <c r="J45" s="111"/>
    </row>
    <row r="46" spans="1:11" ht="15.75" x14ac:dyDescent="0.25">
      <c r="A46" s="16"/>
      <c r="B46" s="16"/>
      <c r="C46" s="16"/>
      <c r="D46" s="16"/>
      <c r="E46" s="16"/>
      <c r="F46" s="16"/>
      <c r="G46" s="17"/>
      <c r="H46" s="17"/>
      <c r="I46" s="17"/>
      <c r="J46" s="17"/>
    </row>
    <row r="47" spans="1:11" ht="15.75" x14ac:dyDescent="0.25">
      <c r="A47" s="16"/>
      <c r="B47" s="16"/>
      <c r="C47" s="16"/>
      <c r="D47" s="16"/>
      <c r="E47" s="16"/>
      <c r="F47" s="16"/>
      <c r="G47" s="16"/>
      <c r="H47" s="74"/>
      <c r="I47" s="16"/>
      <c r="J47" s="16"/>
    </row>
    <row r="48" spans="1:11" x14ac:dyDescent="0.25">
      <c r="A48" s="112" t="s">
        <v>27</v>
      </c>
      <c r="B48" s="112"/>
      <c r="C48" s="112"/>
      <c r="D48" s="112"/>
      <c r="E48" s="112"/>
      <c r="F48" s="112"/>
      <c r="G48" s="112"/>
      <c r="H48" s="112"/>
      <c r="I48" s="112"/>
      <c r="J48" s="112"/>
      <c r="K48" s="112"/>
    </row>
    <row r="49" spans="1:11" ht="25.5" x14ac:dyDescent="0.25">
      <c r="A49" s="71" t="s">
        <v>17</v>
      </c>
      <c r="B49" s="71" t="s">
        <v>28</v>
      </c>
      <c r="C49" s="71" t="s">
        <v>29</v>
      </c>
      <c r="D49" s="71" t="s">
        <v>30</v>
      </c>
      <c r="E49" s="18" t="s">
        <v>31</v>
      </c>
      <c r="F49" s="19" t="s">
        <v>32</v>
      </c>
      <c r="G49" s="20" t="s">
        <v>33</v>
      </c>
      <c r="H49" s="20" t="s">
        <v>34</v>
      </c>
      <c r="I49" s="19" t="s">
        <v>35</v>
      </c>
      <c r="J49" s="72" t="s">
        <v>44</v>
      </c>
      <c r="K49" s="72" t="s">
        <v>46</v>
      </c>
    </row>
    <row r="50" spans="1:11" x14ac:dyDescent="0.25">
      <c r="A50" s="37" t="s">
        <v>47</v>
      </c>
      <c r="B50" s="37">
        <v>84159090</v>
      </c>
      <c r="C50" s="38" t="s">
        <v>78</v>
      </c>
      <c r="D50" s="39" t="s">
        <v>77</v>
      </c>
      <c r="E50" s="47">
        <v>1</v>
      </c>
      <c r="F50" s="49">
        <v>15000</v>
      </c>
      <c r="G50" s="49">
        <v>8000</v>
      </c>
      <c r="H50" s="49">
        <v>5000</v>
      </c>
      <c r="I50" s="50">
        <f>IF(E50="","",(F50+G50)-H50)</f>
        <v>18000</v>
      </c>
      <c r="J50" s="56">
        <f t="shared" ref="J50:J58" si="0">IF(E50="","",(I50/E50)/$C$23)</f>
        <v>5.1428571428571428E-2</v>
      </c>
      <c r="K50" s="41"/>
    </row>
    <row r="51" spans="1:11" x14ac:dyDescent="0.25">
      <c r="A51" s="37" t="s">
        <v>47</v>
      </c>
      <c r="B51" s="37">
        <v>84159090</v>
      </c>
      <c r="C51" s="38" t="s">
        <v>79</v>
      </c>
      <c r="D51" s="39" t="s">
        <v>80</v>
      </c>
      <c r="E51" s="47">
        <v>0.74</v>
      </c>
      <c r="F51" s="49">
        <v>400</v>
      </c>
      <c r="G51" s="49">
        <v>1500</v>
      </c>
      <c r="H51" s="49">
        <v>50</v>
      </c>
      <c r="I51" s="50">
        <f>IF(E51="","",(F51+G51)-H51)</f>
        <v>1850</v>
      </c>
      <c r="J51" s="56">
        <f t="shared" si="0"/>
        <v>7.1428571428571426E-3</v>
      </c>
      <c r="K51" s="41"/>
    </row>
    <row r="52" spans="1:11" x14ac:dyDescent="0.25">
      <c r="A52" s="138" t="s">
        <v>26</v>
      </c>
      <c r="B52" s="138"/>
      <c r="C52" s="138"/>
      <c r="D52" s="138"/>
      <c r="E52" s="48">
        <f>SUM(E50:E51)</f>
        <v>1.74</v>
      </c>
      <c r="F52" s="51">
        <f>SUM(F50:F51)</f>
        <v>15400</v>
      </c>
      <c r="G52" s="51">
        <f>SUM(G50:G51)</f>
        <v>9500</v>
      </c>
      <c r="H52" s="51">
        <f>SUM(H50:H51)</f>
        <v>5050</v>
      </c>
      <c r="I52" s="52">
        <f t="shared" ref="I52:I66" si="1">IF(E52="","",(F52+G52)-H52)</f>
        <v>19850</v>
      </c>
      <c r="J52" s="55">
        <f>IF(E52="","",(I52/E52)/$C$23)</f>
        <v>3.2594417077175697E-2</v>
      </c>
      <c r="K52" s="41"/>
    </row>
    <row r="53" spans="1:11" x14ac:dyDescent="0.25">
      <c r="A53" s="37" t="s">
        <v>22</v>
      </c>
      <c r="B53" s="37">
        <v>84159090</v>
      </c>
      <c r="C53" s="38" t="s">
        <v>70</v>
      </c>
      <c r="D53" s="39" t="s">
        <v>71</v>
      </c>
      <c r="E53" s="47">
        <f>1*1</f>
        <v>1</v>
      </c>
      <c r="F53" s="49">
        <v>15000</v>
      </c>
      <c r="G53" s="49">
        <v>7500</v>
      </c>
      <c r="H53" s="49">
        <v>7300</v>
      </c>
      <c r="I53" s="50">
        <f t="shared" ref="I53:I54" si="2">IF(E53="","",(F53+G53)-H53)</f>
        <v>15200</v>
      </c>
      <c r="J53" s="56">
        <f t="shared" si="0"/>
        <v>4.3428571428571427E-2</v>
      </c>
      <c r="K53" s="41"/>
    </row>
    <row r="54" spans="1:11" x14ac:dyDescent="0.25">
      <c r="A54" s="138" t="s">
        <v>26</v>
      </c>
      <c r="B54" s="138"/>
      <c r="C54" s="138"/>
      <c r="D54" s="138"/>
      <c r="E54" s="48">
        <f>SUM(E53:E53)</f>
        <v>1</v>
      </c>
      <c r="F54" s="51">
        <f>SUM(F53:F53)</f>
        <v>15000</v>
      </c>
      <c r="G54" s="51">
        <f>SUM(G53:G53)</f>
        <v>7500</v>
      </c>
      <c r="H54" s="51">
        <f>SUM(H53:H53)</f>
        <v>7300</v>
      </c>
      <c r="I54" s="52">
        <f t="shared" si="2"/>
        <v>15200</v>
      </c>
      <c r="J54" s="55">
        <f>IF(E54="","",(I54/E54)/$C$23)</f>
        <v>4.3428571428571427E-2</v>
      </c>
      <c r="K54" s="41"/>
    </row>
    <row r="55" spans="1:11" x14ac:dyDescent="0.25">
      <c r="A55" s="37" t="s">
        <v>51</v>
      </c>
      <c r="B55" s="37">
        <v>84159090</v>
      </c>
      <c r="C55" s="38" t="s">
        <v>82</v>
      </c>
      <c r="D55" s="39" t="s">
        <v>81</v>
      </c>
      <c r="E55" s="47">
        <v>1</v>
      </c>
      <c r="F55" s="49">
        <v>2000</v>
      </c>
      <c r="G55" s="49">
        <v>1700</v>
      </c>
      <c r="H55" s="49">
        <v>150</v>
      </c>
      <c r="I55" s="50">
        <f>IF(E55="","",(F55+G55)-H55)</f>
        <v>3550</v>
      </c>
      <c r="J55" s="56">
        <f t="shared" si="0"/>
        <v>1.0142857142857143E-2</v>
      </c>
      <c r="K55" s="41"/>
    </row>
    <row r="56" spans="1:11" x14ac:dyDescent="0.25">
      <c r="A56" s="138" t="s">
        <v>26</v>
      </c>
      <c r="B56" s="138"/>
      <c r="C56" s="138"/>
      <c r="D56" s="138"/>
      <c r="E56" s="48">
        <f>SUM(E55:E55)</f>
        <v>1</v>
      </c>
      <c r="F56" s="51">
        <f>SUM(F55:F55)</f>
        <v>2000</v>
      </c>
      <c r="G56" s="51">
        <f>SUM(G55:G55)</f>
        <v>1700</v>
      </c>
      <c r="H56" s="51">
        <f>SUM(H55:H55)</f>
        <v>150</v>
      </c>
      <c r="I56" s="52">
        <f t="shared" ref="I56" si="3">IF(E56="","",(F56+G56)-H56)</f>
        <v>3550</v>
      </c>
      <c r="J56" s="55">
        <f>IF(E56="","",(I56/E56)/$C$23)</f>
        <v>1.0142857142857143E-2</v>
      </c>
      <c r="K56" s="41"/>
    </row>
    <row r="57" spans="1:11" x14ac:dyDescent="0.25">
      <c r="A57" s="37" t="s">
        <v>23</v>
      </c>
      <c r="B57" s="37">
        <v>85013110</v>
      </c>
      <c r="C57" s="38" t="s">
        <v>83</v>
      </c>
      <c r="D57" s="39" t="s">
        <v>84</v>
      </c>
      <c r="E57" s="47">
        <f>1*1</f>
        <v>1</v>
      </c>
      <c r="F57" s="49">
        <v>210000</v>
      </c>
      <c r="G57" s="49">
        <v>0</v>
      </c>
      <c r="H57" s="49">
        <v>0</v>
      </c>
      <c r="I57" s="50">
        <f t="shared" si="1"/>
        <v>210000</v>
      </c>
      <c r="J57" s="56">
        <f>IF(E57="","",(I57/E57)/$C$23)</f>
        <v>0.6</v>
      </c>
      <c r="K57" s="41"/>
    </row>
    <row r="58" spans="1:11" x14ac:dyDescent="0.25">
      <c r="A58" s="138" t="s">
        <v>26</v>
      </c>
      <c r="B58" s="138"/>
      <c r="C58" s="138"/>
      <c r="D58" s="138"/>
      <c r="E58" s="48">
        <f>SUM(E57:E57)</f>
        <v>1</v>
      </c>
      <c r="F58" s="51">
        <f>SUM(F57:F57)</f>
        <v>210000</v>
      </c>
      <c r="G58" s="51">
        <f>SUM(G57:G57)</f>
        <v>0</v>
      </c>
      <c r="H58" s="51">
        <f>SUM(H57:H57)</f>
        <v>0</v>
      </c>
      <c r="I58" s="52">
        <f t="shared" si="1"/>
        <v>210000</v>
      </c>
      <c r="J58" s="55">
        <f t="shared" si="0"/>
        <v>0.6</v>
      </c>
      <c r="K58" s="41"/>
    </row>
    <row r="59" spans="1:11" x14ac:dyDescent="0.25">
      <c r="A59" s="37" t="s">
        <v>24</v>
      </c>
      <c r="B59" s="37">
        <v>84143011</v>
      </c>
      <c r="C59" s="38" t="s">
        <v>72</v>
      </c>
      <c r="D59" s="39" t="s">
        <v>73</v>
      </c>
      <c r="E59" s="47">
        <v>0</v>
      </c>
      <c r="F59" s="49">
        <v>0</v>
      </c>
      <c r="G59" s="73">
        <v>25500</v>
      </c>
      <c r="H59" s="73">
        <v>0</v>
      </c>
      <c r="I59" s="50">
        <f t="shared" ref="I59:I64" si="4">IF(E59="","",(F59+G59)-H59)</f>
        <v>25500</v>
      </c>
      <c r="J59" s="56" t="e">
        <f>IF(E59="","",(I59/E59)/$C$24)</f>
        <v>#DIV/0!</v>
      </c>
      <c r="K59" s="41"/>
    </row>
    <row r="60" spans="1:11" x14ac:dyDescent="0.25">
      <c r="A60" s="37" t="s">
        <v>24</v>
      </c>
      <c r="B60" s="37">
        <v>84143011</v>
      </c>
      <c r="C60" s="38" t="s">
        <v>74</v>
      </c>
      <c r="D60" s="39" t="s">
        <v>75</v>
      </c>
      <c r="E60" s="47">
        <v>1</v>
      </c>
      <c r="F60" s="49">
        <v>140000</v>
      </c>
      <c r="G60" s="49">
        <v>0</v>
      </c>
      <c r="H60" s="49">
        <v>0</v>
      </c>
      <c r="I60" s="50">
        <f>IF(E60="","",(F60+G60)-H60)</f>
        <v>140000</v>
      </c>
      <c r="J60" s="56">
        <f>IF(E60="","",(I60/E60)/$C$24)</f>
        <v>0.7</v>
      </c>
      <c r="K60" s="41"/>
    </row>
    <row r="61" spans="1:11" x14ac:dyDescent="0.25">
      <c r="A61" s="139" t="s">
        <v>26</v>
      </c>
      <c r="B61" s="139"/>
      <c r="C61" s="139"/>
      <c r="D61" s="139"/>
      <c r="E61" s="58">
        <f>SUM(E59:E60)</f>
        <v>1</v>
      </c>
      <c r="F61" s="57">
        <f>SUM(F59:F60)</f>
        <v>140000</v>
      </c>
      <c r="G61" s="57">
        <f>SUM(G59:G60)</f>
        <v>25500</v>
      </c>
      <c r="H61" s="57">
        <f>SUM(H59:H60)</f>
        <v>0</v>
      </c>
      <c r="I61" s="52">
        <f t="shared" si="4"/>
        <v>165500</v>
      </c>
      <c r="J61" s="55">
        <f>IF(E61="","",(I61/E61)/$C$24)</f>
        <v>0.82750000000000001</v>
      </c>
      <c r="K61" s="41"/>
    </row>
    <row r="62" spans="1:11" x14ac:dyDescent="0.25">
      <c r="A62" s="36" t="s">
        <v>25</v>
      </c>
      <c r="B62" s="37">
        <v>84159090</v>
      </c>
      <c r="C62" s="38" t="s">
        <v>86</v>
      </c>
      <c r="D62" s="39" t="s">
        <v>85</v>
      </c>
      <c r="E62" s="47">
        <v>0.72</v>
      </c>
      <c r="F62" s="49">
        <v>7000</v>
      </c>
      <c r="G62" s="49">
        <v>0</v>
      </c>
      <c r="H62" s="49">
        <v>0</v>
      </c>
      <c r="I62" s="50">
        <f t="shared" si="4"/>
        <v>7000</v>
      </c>
      <c r="J62" s="56">
        <f t="shared" ref="J62:J73" si="5">IF(E62="","",(I62/E62)/$C$23)</f>
        <v>2.777777777777778E-2</v>
      </c>
      <c r="K62" s="41"/>
    </row>
    <row r="63" spans="1:11" x14ac:dyDescent="0.25">
      <c r="A63" s="36" t="s">
        <v>25</v>
      </c>
      <c r="B63" s="37">
        <v>84159090</v>
      </c>
      <c r="C63" s="38" t="s">
        <v>88</v>
      </c>
      <c r="D63" s="39" t="s">
        <v>87</v>
      </c>
      <c r="E63" s="47">
        <v>1.5</v>
      </c>
      <c r="F63" s="49">
        <v>0</v>
      </c>
      <c r="G63" s="49">
        <v>0</v>
      </c>
      <c r="H63" s="49">
        <v>0</v>
      </c>
      <c r="I63" s="50">
        <f t="shared" si="4"/>
        <v>0</v>
      </c>
      <c r="J63" s="56">
        <f t="shared" si="5"/>
        <v>0</v>
      </c>
      <c r="K63" s="41"/>
    </row>
    <row r="64" spans="1:11" x14ac:dyDescent="0.25">
      <c r="A64" s="139" t="s">
        <v>26</v>
      </c>
      <c r="B64" s="139"/>
      <c r="C64" s="139"/>
      <c r="D64" s="139"/>
      <c r="E64" s="58">
        <f>SUM(E62:E63)</f>
        <v>2.2199999999999998</v>
      </c>
      <c r="F64" s="57">
        <f>SUM(F62:F63)</f>
        <v>7000</v>
      </c>
      <c r="G64" s="57">
        <f>SUM(G62:G63)</f>
        <v>0</v>
      </c>
      <c r="H64" s="57">
        <f>SUM(H62:H63)</f>
        <v>0</v>
      </c>
      <c r="I64" s="52">
        <f t="shared" si="4"/>
        <v>7000</v>
      </c>
      <c r="J64" s="55">
        <f t="shared" si="5"/>
        <v>9.0090090090090107E-3</v>
      </c>
      <c r="K64" s="41"/>
    </row>
    <row r="65" spans="1:11" x14ac:dyDescent="0.25">
      <c r="A65" s="36" t="s">
        <v>56</v>
      </c>
      <c r="B65" s="37">
        <v>84159090</v>
      </c>
      <c r="C65" s="38" t="s">
        <v>90</v>
      </c>
      <c r="D65" s="39" t="s">
        <v>89</v>
      </c>
      <c r="E65" s="47">
        <v>1</v>
      </c>
      <c r="F65" s="49">
        <v>0</v>
      </c>
      <c r="G65" s="49">
        <v>0</v>
      </c>
      <c r="H65" s="49">
        <v>0</v>
      </c>
      <c r="I65" s="50">
        <f t="shared" si="1"/>
        <v>0</v>
      </c>
      <c r="J65" s="56">
        <f t="shared" si="5"/>
        <v>0</v>
      </c>
      <c r="K65" s="41"/>
    </row>
    <row r="66" spans="1:11" x14ac:dyDescent="0.25">
      <c r="A66" s="139" t="s">
        <v>26</v>
      </c>
      <c r="B66" s="139"/>
      <c r="C66" s="139"/>
      <c r="D66" s="139"/>
      <c r="E66" s="58">
        <f>SUM(E65:E65)</f>
        <v>1</v>
      </c>
      <c r="F66" s="57">
        <f>SUM(F65:F65)</f>
        <v>0</v>
      </c>
      <c r="G66" s="57">
        <f>SUM(G65:G65)</f>
        <v>0</v>
      </c>
      <c r="H66" s="57">
        <f>SUM(H65:H65)</f>
        <v>0</v>
      </c>
      <c r="I66" s="52">
        <f t="shared" si="1"/>
        <v>0</v>
      </c>
      <c r="J66" s="55">
        <f t="shared" si="5"/>
        <v>0</v>
      </c>
      <c r="K66" s="41"/>
    </row>
    <row r="67" spans="1:11" x14ac:dyDescent="0.25">
      <c r="A67" s="36" t="s">
        <v>91</v>
      </c>
      <c r="B67" s="37">
        <v>85444200</v>
      </c>
      <c r="C67" s="38" t="s">
        <v>93</v>
      </c>
      <c r="D67" s="39" t="s">
        <v>92</v>
      </c>
      <c r="E67" s="47">
        <v>1</v>
      </c>
      <c r="F67" s="49">
        <v>0</v>
      </c>
      <c r="G67" s="49">
        <v>0</v>
      </c>
      <c r="H67" s="49">
        <v>0</v>
      </c>
      <c r="I67" s="50">
        <f t="shared" ref="I67:I68" si="6">IF(E67="","",(F67+G67)-H67)</f>
        <v>0</v>
      </c>
      <c r="J67" s="56">
        <f t="shared" si="5"/>
        <v>0</v>
      </c>
      <c r="K67" s="41"/>
    </row>
    <row r="68" spans="1:11" x14ac:dyDescent="0.25">
      <c r="A68" s="139" t="s">
        <v>26</v>
      </c>
      <c r="B68" s="139"/>
      <c r="C68" s="139"/>
      <c r="D68" s="139"/>
      <c r="E68" s="58">
        <f>SUM(E67:E67)</f>
        <v>1</v>
      </c>
      <c r="F68" s="57">
        <f>SUM(F67:F67)</f>
        <v>0</v>
      </c>
      <c r="G68" s="57">
        <f>SUM(G67:G67)</f>
        <v>0</v>
      </c>
      <c r="H68" s="57">
        <f>SUM(H67:H67)</f>
        <v>0</v>
      </c>
      <c r="I68" s="52">
        <f t="shared" si="6"/>
        <v>0</v>
      </c>
      <c r="J68" s="55">
        <f t="shared" si="5"/>
        <v>0</v>
      </c>
      <c r="K68" s="41"/>
    </row>
    <row r="69" spans="1:11" x14ac:dyDescent="0.25">
      <c r="A69" s="36" t="s">
        <v>58</v>
      </c>
      <c r="B69" s="37">
        <v>39199020</v>
      </c>
      <c r="C69" s="38" t="s">
        <v>94</v>
      </c>
      <c r="D69" s="39" t="s">
        <v>95</v>
      </c>
      <c r="E69" s="47">
        <v>1</v>
      </c>
      <c r="F69" s="49">
        <v>1000</v>
      </c>
      <c r="G69" s="49">
        <v>0</v>
      </c>
      <c r="H69" s="49">
        <v>0</v>
      </c>
      <c r="I69" s="50">
        <f t="shared" ref="I69:I70" si="7">IF(E69="","",(F69+G69)-H69)</f>
        <v>1000</v>
      </c>
      <c r="J69" s="56">
        <f t="shared" si="5"/>
        <v>2.8571428571428571E-3</v>
      </c>
      <c r="K69" s="41"/>
    </row>
    <row r="70" spans="1:11" x14ac:dyDescent="0.25">
      <c r="A70" s="139" t="s">
        <v>26</v>
      </c>
      <c r="B70" s="139"/>
      <c r="C70" s="139"/>
      <c r="D70" s="139"/>
      <c r="E70" s="58">
        <f>SUM(E69:E69)</f>
        <v>1</v>
      </c>
      <c r="F70" s="57">
        <f>SUM(F69:F69)</f>
        <v>1000</v>
      </c>
      <c r="G70" s="57">
        <f>SUM(G69:G69)</f>
        <v>0</v>
      </c>
      <c r="H70" s="57">
        <f>SUM(H69:H69)</f>
        <v>0</v>
      </c>
      <c r="I70" s="52">
        <f t="shared" si="7"/>
        <v>1000</v>
      </c>
      <c r="J70" s="55">
        <f t="shared" si="5"/>
        <v>2.8571428571428571E-3</v>
      </c>
      <c r="K70" s="41"/>
    </row>
    <row r="71" spans="1:11" x14ac:dyDescent="0.25">
      <c r="A71" s="36" t="s">
        <v>60</v>
      </c>
      <c r="B71" s="37">
        <v>48192000</v>
      </c>
      <c r="C71" s="38" t="s">
        <v>96</v>
      </c>
      <c r="D71" s="39" t="s">
        <v>97</v>
      </c>
      <c r="E71" s="47">
        <v>1</v>
      </c>
      <c r="F71" s="49">
        <v>0</v>
      </c>
      <c r="G71" s="49">
        <v>0</v>
      </c>
      <c r="H71" s="49">
        <v>0</v>
      </c>
      <c r="I71" s="50">
        <f t="shared" ref="I71:I73" si="8">IF(E71="","",(F71+G71)-H71)</f>
        <v>0</v>
      </c>
      <c r="J71" s="56">
        <f t="shared" si="5"/>
        <v>0</v>
      </c>
      <c r="K71" s="41"/>
    </row>
    <row r="72" spans="1:11" x14ac:dyDescent="0.25">
      <c r="A72" s="36" t="s">
        <v>60</v>
      </c>
      <c r="B72" s="37">
        <v>39239090</v>
      </c>
      <c r="C72" s="38" t="s">
        <v>96</v>
      </c>
      <c r="D72" s="39" t="s">
        <v>98</v>
      </c>
      <c r="E72" s="47">
        <v>2</v>
      </c>
      <c r="F72" s="49">
        <v>0</v>
      </c>
      <c r="G72" s="49">
        <v>0</v>
      </c>
      <c r="H72" s="49">
        <v>0</v>
      </c>
      <c r="I72" s="50">
        <f t="shared" si="8"/>
        <v>0</v>
      </c>
      <c r="J72" s="56">
        <f t="shared" si="5"/>
        <v>0</v>
      </c>
      <c r="K72" s="41"/>
    </row>
    <row r="73" spans="1:11" x14ac:dyDescent="0.25">
      <c r="A73" s="139" t="s">
        <v>26</v>
      </c>
      <c r="B73" s="139"/>
      <c r="C73" s="139"/>
      <c r="D73" s="139"/>
      <c r="E73" s="58">
        <f>SUM(E71:E72)</f>
        <v>3</v>
      </c>
      <c r="F73" s="57">
        <f>SUM(F71:F71)</f>
        <v>0</v>
      </c>
      <c r="G73" s="57">
        <f>SUM(G71:G71)</f>
        <v>0</v>
      </c>
      <c r="H73" s="57">
        <f>SUM(H71:H71)</f>
        <v>0</v>
      </c>
      <c r="I73" s="52">
        <f t="shared" si="8"/>
        <v>0</v>
      </c>
      <c r="J73" s="55">
        <f t="shared" si="5"/>
        <v>0</v>
      </c>
      <c r="K73" s="41"/>
    </row>
  </sheetData>
  <mergeCells count="61">
    <mergeCell ref="A48:K48"/>
    <mergeCell ref="H33:J33"/>
    <mergeCell ref="B32:D32"/>
    <mergeCell ref="B33:D33"/>
    <mergeCell ref="B35:D35"/>
    <mergeCell ref="B34:D34"/>
    <mergeCell ref="H34:J34"/>
    <mergeCell ref="A25:B25"/>
    <mergeCell ref="C25:F25"/>
    <mergeCell ref="C24:F24"/>
    <mergeCell ref="A58:D58"/>
    <mergeCell ref="A66:D66"/>
    <mergeCell ref="B31:D31"/>
    <mergeCell ref="B36:D36"/>
    <mergeCell ref="A45:D45"/>
    <mergeCell ref="A52:D52"/>
    <mergeCell ref="H31:J31"/>
    <mergeCell ref="B37:D37"/>
    <mergeCell ref="B38:D38"/>
    <mergeCell ref="B39:D39"/>
    <mergeCell ref="B40:D40"/>
    <mergeCell ref="B41:D41"/>
    <mergeCell ref="A24:B24"/>
    <mergeCell ref="A22:B22"/>
    <mergeCell ref="C22:F22"/>
    <mergeCell ref="A23:B23"/>
    <mergeCell ref="C23:F23"/>
    <mergeCell ref="A21:B21"/>
    <mergeCell ref="C21:F21"/>
    <mergeCell ref="A3:J3"/>
    <mergeCell ref="A4:J4"/>
    <mergeCell ref="A5:J5"/>
    <mergeCell ref="A7:J7"/>
    <mergeCell ref="A10:B10"/>
    <mergeCell ref="E10:J10"/>
    <mergeCell ref="A13:J13"/>
    <mergeCell ref="E16:F16"/>
    <mergeCell ref="G16:J16"/>
    <mergeCell ref="A19:J19"/>
    <mergeCell ref="A16:D16"/>
    <mergeCell ref="A54:D54"/>
    <mergeCell ref="A56:D56"/>
    <mergeCell ref="A26:B26"/>
    <mergeCell ref="C26:F26"/>
    <mergeCell ref="H36:J36"/>
    <mergeCell ref="H45:J45"/>
    <mergeCell ref="B42:D42"/>
    <mergeCell ref="B43:D43"/>
    <mergeCell ref="B44:D44"/>
    <mergeCell ref="G28:I28"/>
    <mergeCell ref="B29:D29"/>
    <mergeCell ref="B30:D30"/>
    <mergeCell ref="H29:J29"/>
    <mergeCell ref="H30:J30"/>
    <mergeCell ref="H35:J35"/>
    <mergeCell ref="H32:J32"/>
    <mergeCell ref="A73:D73"/>
    <mergeCell ref="A61:D61"/>
    <mergeCell ref="A64:D64"/>
    <mergeCell ref="A68:D68"/>
    <mergeCell ref="A70:D70"/>
  </mergeCells>
  <pageMargins left="0.7" right="0.7" top="0.75" bottom="0.75" header="0.3" footer="0.3"/>
  <pageSetup paperSize="9" scale="53" fitToHeight="0" orientation="landscape" r:id="rId1"/>
  <rowBreaks count="1" manualBreakCount="1">
    <brk id="46" max="9" man="1"/>
  </rowBreaks>
  <ignoredErrors>
    <ignoredError sqref="C50:C51 C53 C57 C55 C59:C60 C62:C63 C65 C69 C67 C71:C72" numberStoredAsText="1"/>
    <ignoredError sqref="E57" formula="1"/>
    <ignoredError sqref="J59" evalError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H40"/>
  <sheetViews>
    <sheetView zoomScale="115" zoomScaleNormal="115" workbookViewId="0">
      <selection activeCell="O15" sqref="O15:O16"/>
    </sheetView>
  </sheetViews>
  <sheetFormatPr defaultRowHeight="15" x14ac:dyDescent="0.25"/>
  <cols>
    <col min="1" max="1" width="11.28515625" style="59" customWidth="1"/>
    <col min="2" max="2" width="17.140625" style="59" customWidth="1"/>
    <col min="3" max="3" width="18.5703125" style="59" customWidth="1"/>
    <col min="4" max="4" width="22.5703125" customWidth="1"/>
  </cols>
  <sheetData>
    <row r="1" spans="1:8" x14ac:dyDescent="0.25">
      <c r="A1" s="14" t="s">
        <v>104</v>
      </c>
    </row>
    <row r="2" spans="1:8" x14ac:dyDescent="0.25">
      <c r="A2" s="63" t="s">
        <v>28</v>
      </c>
      <c r="B2" s="63" t="s">
        <v>29</v>
      </c>
      <c r="C2" s="117" t="s">
        <v>99</v>
      </c>
      <c r="D2" s="117"/>
      <c r="E2" s="117"/>
      <c r="F2" s="117"/>
      <c r="G2" s="117"/>
      <c r="H2" s="117"/>
    </row>
    <row r="3" spans="1:8" x14ac:dyDescent="0.25">
      <c r="A3" s="61">
        <v>84159090</v>
      </c>
      <c r="B3" s="65" t="s">
        <v>78</v>
      </c>
      <c r="C3" s="116" t="s">
        <v>105</v>
      </c>
      <c r="D3" s="116"/>
      <c r="E3" s="116"/>
      <c r="F3" s="116"/>
      <c r="G3" s="116"/>
      <c r="H3" s="116"/>
    </row>
    <row r="5" spans="1:8" x14ac:dyDescent="0.25">
      <c r="A5" s="63" t="s">
        <v>100</v>
      </c>
      <c r="B5" s="63" t="s">
        <v>101</v>
      </c>
      <c r="C5" s="63" t="s">
        <v>102</v>
      </c>
      <c r="D5" s="63" t="s">
        <v>103</v>
      </c>
    </row>
    <row r="6" spans="1:8" x14ac:dyDescent="0.25">
      <c r="A6" s="61" t="s">
        <v>106</v>
      </c>
      <c r="B6" s="62">
        <v>150000</v>
      </c>
      <c r="C6" s="61">
        <v>1</v>
      </c>
      <c r="D6" s="62">
        <f>C6*B6</f>
        <v>150000</v>
      </c>
    </row>
    <row r="7" spans="1:8" x14ac:dyDescent="0.25">
      <c r="A7" s="61" t="s">
        <v>107</v>
      </c>
      <c r="B7" s="62">
        <v>50000</v>
      </c>
      <c r="C7" s="61">
        <v>1</v>
      </c>
      <c r="D7" s="62">
        <f t="shared" ref="D7:D10" si="0">C7*B7</f>
        <v>50000</v>
      </c>
    </row>
    <row r="8" spans="1:8" x14ac:dyDescent="0.25">
      <c r="A8" s="61" t="s">
        <v>108</v>
      </c>
      <c r="B8" s="62">
        <v>40000</v>
      </c>
      <c r="C8" s="61">
        <v>1</v>
      </c>
      <c r="D8" s="62">
        <f t="shared" si="0"/>
        <v>40000</v>
      </c>
    </row>
    <row r="9" spans="1:8" x14ac:dyDescent="0.25">
      <c r="A9" s="61" t="s">
        <v>109</v>
      </c>
      <c r="B9" s="62">
        <v>60000</v>
      </c>
      <c r="C9" s="61">
        <v>1</v>
      </c>
      <c r="D9" s="62">
        <f t="shared" si="0"/>
        <v>60000</v>
      </c>
    </row>
    <row r="10" spans="1:8" x14ac:dyDescent="0.25">
      <c r="A10" s="61" t="s">
        <v>110</v>
      </c>
      <c r="B10" s="62">
        <v>50000</v>
      </c>
      <c r="C10" s="61">
        <v>1</v>
      </c>
      <c r="D10" s="62">
        <f t="shared" si="0"/>
        <v>50000</v>
      </c>
    </row>
    <row r="11" spans="1:8" x14ac:dyDescent="0.25">
      <c r="A11" s="60" t="s">
        <v>26</v>
      </c>
      <c r="B11" s="62">
        <f>SUM(B6:B10)</f>
        <v>350000</v>
      </c>
      <c r="C11" s="62">
        <f>SUM(C6:C10)</f>
        <v>5</v>
      </c>
      <c r="D11" s="62">
        <f>SUM(D6:D10)</f>
        <v>350000</v>
      </c>
    </row>
    <row r="12" spans="1:8" x14ac:dyDescent="0.25">
      <c r="C12" s="60" t="s">
        <v>111</v>
      </c>
      <c r="D12" s="64">
        <f>D11/B11</f>
        <v>1</v>
      </c>
    </row>
    <row r="15" spans="1:8" x14ac:dyDescent="0.25">
      <c r="A15" s="14" t="s">
        <v>104</v>
      </c>
    </row>
    <row r="16" spans="1:8" x14ac:dyDescent="0.25">
      <c r="A16" s="63" t="s">
        <v>28</v>
      </c>
      <c r="B16" s="63" t="s">
        <v>29</v>
      </c>
      <c r="C16" s="117" t="s">
        <v>99</v>
      </c>
      <c r="D16" s="117"/>
      <c r="E16" s="117"/>
      <c r="F16" s="117"/>
      <c r="G16" s="117"/>
      <c r="H16" s="117"/>
    </row>
    <row r="17" spans="1:8" x14ac:dyDescent="0.25">
      <c r="A17" s="61">
        <v>84159090</v>
      </c>
      <c r="B17" s="65" t="s">
        <v>79</v>
      </c>
      <c r="C17" s="116" t="s">
        <v>80</v>
      </c>
      <c r="D17" s="116"/>
      <c r="E17" s="116"/>
      <c r="F17" s="116"/>
      <c r="G17" s="116"/>
      <c r="H17" s="116"/>
    </row>
    <row r="19" spans="1:8" x14ac:dyDescent="0.25">
      <c r="A19" s="63" t="s">
        <v>100</v>
      </c>
      <c r="B19" s="63" t="s">
        <v>101</v>
      </c>
      <c r="C19" s="63" t="s">
        <v>102</v>
      </c>
      <c r="D19" s="63" t="s">
        <v>103</v>
      </c>
    </row>
    <row r="20" spans="1:8" x14ac:dyDescent="0.25">
      <c r="A20" s="61" t="s">
        <v>106</v>
      </c>
      <c r="B20" s="62">
        <v>150000</v>
      </c>
      <c r="C20" s="61">
        <v>1</v>
      </c>
      <c r="D20" s="62">
        <f>C20*B20</f>
        <v>150000</v>
      </c>
    </row>
    <row r="21" spans="1:8" x14ac:dyDescent="0.25">
      <c r="A21" s="61" t="s">
        <v>107</v>
      </c>
      <c r="B21" s="62">
        <v>50000</v>
      </c>
      <c r="C21" s="61">
        <v>0</v>
      </c>
      <c r="D21" s="62">
        <f t="shared" ref="D21:D24" si="1">C21*B21</f>
        <v>0</v>
      </c>
    </row>
    <row r="22" spans="1:8" x14ac:dyDescent="0.25">
      <c r="A22" s="61" t="s">
        <v>108</v>
      </c>
      <c r="B22" s="62">
        <v>40000</v>
      </c>
      <c r="C22" s="61">
        <v>0</v>
      </c>
      <c r="D22" s="62">
        <f t="shared" si="1"/>
        <v>0</v>
      </c>
    </row>
    <row r="23" spans="1:8" x14ac:dyDescent="0.25">
      <c r="A23" s="61" t="s">
        <v>109</v>
      </c>
      <c r="B23" s="62">
        <v>60000</v>
      </c>
      <c r="C23" s="61">
        <v>1</v>
      </c>
      <c r="D23" s="62">
        <f t="shared" si="1"/>
        <v>60000</v>
      </c>
    </row>
    <row r="24" spans="1:8" x14ac:dyDescent="0.25">
      <c r="A24" s="61" t="s">
        <v>110</v>
      </c>
      <c r="B24" s="62">
        <v>50000</v>
      </c>
      <c r="C24" s="61">
        <v>1</v>
      </c>
      <c r="D24" s="62">
        <f t="shared" si="1"/>
        <v>50000</v>
      </c>
    </row>
    <row r="25" spans="1:8" x14ac:dyDescent="0.25">
      <c r="A25" s="60" t="s">
        <v>26</v>
      </c>
      <c r="B25" s="62">
        <f>SUM(B20:B24)</f>
        <v>350000</v>
      </c>
      <c r="C25" s="62">
        <f>SUM(C20:C24)</f>
        <v>3</v>
      </c>
      <c r="D25" s="62">
        <f>SUM(D20:D24)</f>
        <v>260000</v>
      </c>
    </row>
    <row r="26" spans="1:8" x14ac:dyDescent="0.25">
      <c r="C26" s="60" t="s">
        <v>111</v>
      </c>
      <c r="D26" s="64">
        <f>D25/B25</f>
        <v>0.74285714285714288</v>
      </c>
    </row>
    <row r="29" spans="1:8" x14ac:dyDescent="0.25">
      <c r="A29" s="14" t="s">
        <v>104</v>
      </c>
    </row>
    <row r="30" spans="1:8" x14ac:dyDescent="0.25">
      <c r="A30" s="63" t="s">
        <v>28</v>
      </c>
      <c r="B30" s="63" t="s">
        <v>29</v>
      </c>
      <c r="C30" s="117" t="s">
        <v>99</v>
      </c>
      <c r="D30" s="117"/>
      <c r="E30" s="117"/>
      <c r="F30" s="117"/>
      <c r="G30" s="117"/>
      <c r="H30" s="117"/>
    </row>
    <row r="31" spans="1:8" x14ac:dyDescent="0.25">
      <c r="A31" s="61">
        <v>84159090</v>
      </c>
      <c r="B31" s="65" t="s">
        <v>70</v>
      </c>
      <c r="C31" s="116" t="s">
        <v>71</v>
      </c>
      <c r="D31" s="116"/>
      <c r="E31" s="116"/>
      <c r="F31" s="116"/>
      <c r="G31" s="116"/>
      <c r="H31" s="116"/>
    </row>
    <row r="33" spans="1:4" x14ac:dyDescent="0.25">
      <c r="A33" s="63" t="s">
        <v>100</v>
      </c>
      <c r="B33" s="63" t="s">
        <v>101</v>
      </c>
      <c r="C33" s="63" t="s">
        <v>102</v>
      </c>
      <c r="D33" s="63" t="s">
        <v>103</v>
      </c>
    </row>
    <row r="34" spans="1:4" x14ac:dyDescent="0.25">
      <c r="A34" s="61" t="s">
        <v>106</v>
      </c>
      <c r="B34" s="62">
        <v>150000</v>
      </c>
      <c r="C34" s="61">
        <v>1</v>
      </c>
      <c r="D34" s="66">
        <f>C34*B34</f>
        <v>150000</v>
      </c>
    </row>
    <row r="35" spans="1:4" x14ac:dyDescent="0.25">
      <c r="A35" s="61" t="s">
        <v>107</v>
      </c>
      <c r="B35" s="62">
        <v>50000</v>
      </c>
      <c r="C35" s="61">
        <v>1</v>
      </c>
      <c r="D35" s="66">
        <f t="shared" ref="D35:D38" si="2">C35*B35</f>
        <v>50000</v>
      </c>
    </row>
    <row r="36" spans="1:4" x14ac:dyDescent="0.25">
      <c r="A36" s="61" t="s">
        <v>108</v>
      </c>
      <c r="B36" s="62">
        <v>40000</v>
      </c>
      <c r="C36" s="61">
        <v>1</v>
      </c>
      <c r="D36" s="66">
        <f t="shared" si="2"/>
        <v>40000</v>
      </c>
    </row>
    <row r="37" spans="1:4" x14ac:dyDescent="0.25">
      <c r="A37" s="61" t="s">
        <v>109</v>
      </c>
      <c r="B37" s="62">
        <v>60000</v>
      </c>
      <c r="C37" s="61">
        <v>1</v>
      </c>
      <c r="D37" s="66">
        <f t="shared" si="2"/>
        <v>60000</v>
      </c>
    </row>
    <row r="38" spans="1:4" x14ac:dyDescent="0.25">
      <c r="A38" s="61" t="s">
        <v>110</v>
      </c>
      <c r="B38" s="62">
        <v>50000</v>
      </c>
      <c r="C38" s="61">
        <v>1</v>
      </c>
      <c r="D38" s="62">
        <f t="shared" si="2"/>
        <v>50000</v>
      </c>
    </row>
    <row r="39" spans="1:4" x14ac:dyDescent="0.25">
      <c r="A39" s="60" t="s">
        <v>26</v>
      </c>
      <c r="B39" s="62">
        <f>SUM(B34:B38)</f>
        <v>350000</v>
      </c>
      <c r="C39" s="62">
        <f>SUM(C34:C38)</f>
        <v>5</v>
      </c>
      <c r="D39" s="62">
        <f>SUM(D34:D38)</f>
        <v>350000</v>
      </c>
    </row>
    <row r="40" spans="1:4" x14ac:dyDescent="0.25">
      <c r="C40" s="60" t="s">
        <v>111</v>
      </c>
      <c r="D40" s="64">
        <f>D39/B39</f>
        <v>1</v>
      </c>
    </row>
  </sheetData>
  <mergeCells count="6">
    <mergeCell ref="C31:H31"/>
    <mergeCell ref="C2:H2"/>
    <mergeCell ref="C3:H3"/>
    <mergeCell ref="C16:H16"/>
    <mergeCell ref="C17:H17"/>
    <mergeCell ref="C30:H30"/>
  </mergeCells>
  <pageMargins left="0.511811024" right="0.511811024" top="0.78740157499999996" bottom="0.78740157499999996" header="0.31496062000000002" footer="0.31496062000000002"/>
  <pageSetup paperSize="9" scale="86" orientation="portrait" r:id="rId1"/>
  <ignoredErrors>
    <ignoredError sqref="B3 B3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2:J35"/>
  <sheetViews>
    <sheetView showGridLines="0" topLeftCell="A10" zoomScaleNormal="100" workbookViewId="0">
      <selection activeCell="C38" sqref="C38"/>
    </sheetView>
  </sheetViews>
  <sheetFormatPr defaultRowHeight="15" x14ac:dyDescent="0.25"/>
  <cols>
    <col min="1" max="1" width="21" customWidth="1"/>
    <col min="2" max="2" width="10.85546875" customWidth="1"/>
    <col min="3" max="3" width="50.7109375" customWidth="1"/>
    <col min="4" max="5" width="15.7109375" customWidth="1"/>
    <col min="6" max="6" width="18.85546875" customWidth="1"/>
    <col min="7" max="9" width="15.7109375" customWidth="1"/>
  </cols>
  <sheetData>
    <row r="2" spans="1:9" ht="23.25" x14ac:dyDescent="0.25">
      <c r="A2" s="129" t="s">
        <v>0</v>
      </c>
      <c r="B2" s="130"/>
      <c r="C2" s="130"/>
      <c r="D2" s="130"/>
      <c r="E2" s="130"/>
      <c r="F2" s="130"/>
      <c r="G2" s="130"/>
      <c r="H2" s="130"/>
      <c r="I2" s="131"/>
    </row>
    <row r="3" spans="1:9" ht="20.25" x14ac:dyDescent="0.25">
      <c r="A3" s="82" t="s">
        <v>1</v>
      </c>
      <c r="B3" s="83"/>
      <c r="C3" s="83"/>
      <c r="D3" s="83"/>
      <c r="E3" s="83"/>
      <c r="F3" s="83"/>
      <c r="G3" s="83"/>
      <c r="H3" s="83"/>
      <c r="I3" s="84"/>
    </row>
    <row r="4" spans="1:9" ht="18" x14ac:dyDescent="0.25">
      <c r="A4" s="132" t="s">
        <v>36</v>
      </c>
      <c r="B4" s="133"/>
      <c r="C4" s="133"/>
      <c r="D4" s="133"/>
      <c r="E4" s="133"/>
      <c r="F4" s="133"/>
      <c r="G4" s="133"/>
      <c r="H4" s="133"/>
      <c r="I4" s="134"/>
    </row>
    <row r="5" spans="1:9" ht="18" x14ac:dyDescent="0.25">
      <c r="A5" s="21"/>
      <c r="B5" s="21"/>
      <c r="C5" s="21"/>
      <c r="D5" s="21"/>
      <c r="E5" s="21"/>
      <c r="F5" s="21"/>
      <c r="G5" s="21"/>
      <c r="H5" s="21"/>
      <c r="I5" s="21"/>
    </row>
    <row r="6" spans="1:9" x14ac:dyDescent="0.25">
      <c r="C6" s="1"/>
      <c r="D6" s="1"/>
      <c r="E6" s="1"/>
      <c r="F6" s="1"/>
      <c r="G6" s="1"/>
    </row>
    <row r="7" spans="1:9" ht="15.75" x14ac:dyDescent="0.25">
      <c r="A7" s="125" t="s">
        <v>3</v>
      </c>
      <c r="B7" s="125"/>
      <c r="C7" s="125"/>
      <c r="D7" s="125"/>
      <c r="E7" s="125"/>
      <c r="F7" s="125"/>
      <c r="G7" s="125"/>
      <c r="H7" s="125"/>
      <c r="I7" s="125"/>
    </row>
    <row r="8" spans="1:9" x14ac:dyDescent="0.25">
      <c r="C8" s="1"/>
      <c r="D8" s="1"/>
      <c r="E8" s="1"/>
      <c r="F8" s="1"/>
      <c r="G8" s="1"/>
    </row>
    <row r="9" spans="1:9" ht="15.75" x14ac:dyDescent="0.25">
      <c r="A9" s="2" t="s">
        <v>4</v>
      </c>
      <c r="B9" s="3" t="s">
        <v>5</v>
      </c>
      <c r="C9" s="2"/>
      <c r="D9" s="2" t="s">
        <v>6</v>
      </c>
      <c r="E9" s="2"/>
      <c r="F9" s="2"/>
      <c r="H9" s="2"/>
      <c r="I9" s="2"/>
    </row>
    <row r="10" spans="1:9" ht="15" customHeight="1" x14ac:dyDescent="0.25">
      <c r="A10" s="22"/>
      <c r="B10" s="135"/>
      <c r="C10" s="136"/>
      <c r="D10" s="137"/>
      <c r="E10" s="137"/>
      <c r="F10" s="137"/>
      <c r="G10" s="137"/>
      <c r="H10" s="137"/>
      <c r="I10" s="137"/>
    </row>
    <row r="11" spans="1:9" x14ac:dyDescent="0.25">
      <c r="C11" s="1"/>
      <c r="D11" s="1"/>
      <c r="E11" s="1"/>
      <c r="F11" s="1"/>
      <c r="G11" s="1"/>
    </row>
    <row r="12" spans="1:9" x14ac:dyDescent="0.25">
      <c r="C12" s="1"/>
      <c r="D12" s="1"/>
      <c r="E12" s="1"/>
      <c r="F12" s="1"/>
      <c r="G12" s="1"/>
    </row>
    <row r="13" spans="1:9" ht="15.75" x14ac:dyDescent="0.25">
      <c r="A13" s="125" t="s">
        <v>7</v>
      </c>
      <c r="B13" s="125"/>
      <c r="C13" s="125"/>
      <c r="D13" s="125"/>
      <c r="E13" s="125"/>
      <c r="F13" s="125"/>
      <c r="G13" s="125"/>
      <c r="H13" s="125"/>
      <c r="I13" s="125"/>
    </row>
    <row r="14" spans="1:9" x14ac:dyDescent="0.25">
      <c r="C14" s="1"/>
      <c r="D14" s="1"/>
      <c r="E14" s="1"/>
      <c r="F14" s="1"/>
      <c r="G14" s="1"/>
    </row>
    <row r="15" spans="1:9" ht="15.75" x14ac:dyDescent="0.25">
      <c r="A15" s="2" t="s">
        <v>8</v>
      </c>
      <c r="C15" s="2"/>
      <c r="D15" s="2" t="s">
        <v>9</v>
      </c>
      <c r="E15" s="2"/>
      <c r="F15" s="2"/>
      <c r="G15" s="2" t="s">
        <v>10</v>
      </c>
    </row>
    <row r="16" spans="1:9" x14ac:dyDescent="0.25">
      <c r="A16" s="126"/>
      <c r="B16" s="127"/>
      <c r="C16" s="140"/>
      <c r="D16" s="128"/>
      <c r="E16" s="128"/>
      <c r="F16" s="128"/>
      <c r="G16" s="128"/>
      <c r="H16" s="128"/>
      <c r="I16" s="128"/>
    </row>
    <row r="17" spans="1:10" x14ac:dyDescent="0.25">
      <c r="A17" s="23"/>
      <c r="B17" s="23"/>
      <c r="C17" s="23"/>
      <c r="D17" s="24"/>
      <c r="E17" s="24"/>
      <c r="F17" s="24"/>
      <c r="G17" s="24"/>
      <c r="H17" s="24"/>
      <c r="I17" s="24"/>
    </row>
    <row r="18" spans="1:10" x14ac:dyDescent="0.25">
      <c r="C18" s="1"/>
      <c r="D18" s="1"/>
      <c r="E18" s="1"/>
      <c r="F18" s="1"/>
      <c r="G18" s="1"/>
    </row>
    <row r="19" spans="1:10" ht="15.75" x14ac:dyDescent="0.25">
      <c r="A19" s="125" t="s">
        <v>11</v>
      </c>
      <c r="B19" s="125"/>
      <c r="C19" s="125"/>
      <c r="D19" s="125"/>
      <c r="E19" s="125"/>
      <c r="F19" s="125"/>
      <c r="G19" s="125"/>
      <c r="H19" s="125"/>
      <c r="I19" s="125"/>
    </row>
    <row r="20" spans="1:10" x14ac:dyDescent="0.25">
      <c r="C20" s="1"/>
      <c r="D20" s="1"/>
      <c r="E20" s="1"/>
      <c r="F20" s="1"/>
      <c r="G20" s="1"/>
    </row>
    <row r="21" spans="1:10" ht="15.75" x14ac:dyDescent="0.25">
      <c r="A21" s="25" t="s">
        <v>12</v>
      </c>
      <c r="B21" s="118" t="s">
        <v>68</v>
      </c>
      <c r="C21" s="119"/>
      <c r="D21" s="119"/>
      <c r="E21" s="119"/>
      <c r="F21" s="119"/>
      <c r="G21" s="119"/>
      <c r="H21" s="119"/>
      <c r="I21" s="120"/>
    </row>
    <row r="22" spans="1:10" ht="15" customHeight="1" x14ac:dyDescent="0.25">
      <c r="A22" s="25" t="s">
        <v>15</v>
      </c>
      <c r="B22" s="118">
        <v>2023</v>
      </c>
      <c r="C22" s="119"/>
      <c r="D22" s="119"/>
      <c r="E22" s="119"/>
      <c r="F22" s="119"/>
      <c r="G22" s="119"/>
      <c r="H22" s="119"/>
      <c r="I22" s="120"/>
    </row>
    <row r="23" spans="1:10" x14ac:dyDescent="0.25">
      <c r="C23" s="1"/>
      <c r="D23" s="1"/>
      <c r="E23" s="1"/>
      <c r="F23" s="1"/>
      <c r="G23" s="1"/>
    </row>
    <row r="24" spans="1:10" ht="15" customHeight="1" x14ac:dyDescent="0.25">
      <c r="A24" s="121" t="s">
        <v>37</v>
      </c>
      <c r="B24" s="121"/>
      <c r="C24" s="121"/>
      <c r="D24" s="121"/>
      <c r="E24" s="121"/>
      <c r="F24" s="121"/>
      <c r="G24" s="121"/>
      <c r="H24" s="121"/>
      <c r="I24" s="121"/>
    </row>
    <row r="25" spans="1:10" ht="60" customHeight="1" x14ac:dyDescent="0.25">
      <c r="A25" s="26" t="s">
        <v>28</v>
      </c>
      <c r="B25" s="26" t="s">
        <v>29</v>
      </c>
      <c r="C25" s="26" t="s">
        <v>30</v>
      </c>
      <c r="D25" s="19" t="s">
        <v>32</v>
      </c>
      <c r="E25" s="20" t="s">
        <v>38</v>
      </c>
      <c r="F25" s="20" t="s">
        <v>39</v>
      </c>
      <c r="G25" s="27" t="s">
        <v>40</v>
      </c>
      <c r="H25" s="27" t="s">
        <v>41</v>
      </c>
      <c r="I25" s="40" t="s">
        <v>46</v>
      </c>
      <c r="J25" s="14"/>
    </row>
    <row r="26" spans="1:10" x14ac:dyDescent="0.25">
      <c r="A26" s="32">
        <v>84159090</v>
      </c>
      <c r="B26" s="67" t="s">
        <v>78</v>
      </c>
      <c r="C26" s="69" t="s">
        <v>77</v>
      </c>
      <c r="D26" s="33">
        <v>5000</v>
      </c>
      <c r="E26" s="34" t="s">
        <v>43</v>
      </c>
      <c r="F26" s="34" t="s">
        <v>45</v>
      </c>
      <c r="G26" s="34" t="s">
        <v>42</v>
      </c>
      <c r="H26" s="34" t="s">
        <v>42</v>
      </c>
      <c r="I26" s="41"/>
    </row>
    <row r="27" spans="1:10" x14ac:dyDescent="0.25">
      <c r="A27" s="32">
        <v>84159090</v>
      </c>
      <c r="B27" s="67" t="s">
        <v>78</v>
      </c>
      <c r="C27" s="69" t="s">
        <v>77</v>
      </c>
      <c r="D27" s="33">
        <v>3000</v>
      </c>
      <c r="E27" s="32" t="s">
        <v>43</v>
      </c>
      <c r="F27" s="34" t="s">
        <v>45</v>
      </c>
      <c r="G27" s="34" t="s">
        <v>42</v>
      </c>
      <c r="H27" s="34" t="s">
        <v>42</v>
      </c>
      <c r="I27" s="41"/>
    </row>
    <row r="28" spans="1:10" x14ac:dyDescent="0.25">
      <c r="A28" s="32">
        <v>84159090</v>
      </c>
      <c r="B28" s="67" t="s">
        <v>78</v>
      </c>
      <c r="C28" s="69" t="s">
        <v>77</v>
      </c>
      <c r="D28" s="33">
        <v>2000</v>
      </c>
      <c r="E28" s="32" t="s">
        <v>43</v>
      </c>
      <c r="F28" s="34" t="s">
        <v>45</v>
      </c>
      <c r="G28" s="34" t="s">
        <v>42</v>
      </c>
      <c r="H28" s="34" t="s">
        <v>42</v>
      </c>
      <c r="I28" s="41"/>
    </row>
    <row r="29" spans="1:10" x14ac:dyDescent="0.25">
      <c r="A29" s="32">
        <v>84159090</v>
      </c>
      <c r="B29" s="67" t="s">
        <v>78</v>
      </c>
      <c r="C29" s="69" t="s">
        <v>77</v>
      </c>
      <c r="D29" s="33">
        <v>5000</v>
      </c>
      <c r="E29" s="32" t="s">
        <v>43</v>
      </c>
      <c r="F29" s="34" t="s">
        <v>45</v>
      </c>
      <c r="G29" s="34" t="s">
        <v>42</v>
      </c>
      <c r="H29" s="34" t="s">
        <v>42</v>
      </c>
      <c r="I29" s="41"/>
    </row>
    <row r="30" spans="1:10" x14ac:dyDescent="0.25">
      <c r="A30" s="35"/>
      <c r="B30" s="68"/>
      <c r="C30" s="35"/>
      <c r="D30" s="33"/>
      <c r="E30" s="32"/>
      <c r="F30" s="32"/>
      <c r="G30" s="35"/>
      <c r="H30" s="35"/>
      <c r="I30" s="41"/>
    </row>
    <row r="31" spans="1:10" x14ac:dyDescent="0.25">
      <c r="A31" s="35"/>
      <c r="B31" s="68"/>
      <c r="C31" s="35"/>
      <c r="D31" s="33"/>
      <c r="E31" s="32"/>
      <c r="F31" s="32"/>
      <c r="G31" s="35"/>
      <c r="H31" s="35"/>
      <c r="I31" s="41"/>
    </row>
    <row r="32" spans="1:10" x14ac:dyDescent="0.25">
      <c r="A32" s="35"/>
      <c r="B32" s="68"/>
      <c r="C32" s="35"/>
      <c r="D32" s="33"/>
      <c r="E32" s="32"/>
      <c r="F32" s="32"/>
      <c r="G32" s="35"/>
      <c r="H32" s="35"/>
      <c r="I32" s="41"/>
    </row>
    <row r="33" spans="1:9" x14ac:dyDescent="0.25">
      <c r="A33" s="35"/>
      <c r="B33" s="68"/>
      <c r="C33" s="35"/>
      <c r="D33" s="33"/>
      <c r="E33" s="32"/>
      <c r="F33" s="32"/>
      <c r="G33" s="35"/>
      <c r="H33" s="35"/>
      <c r="I33" s="41"/>
    </row>
    <row r="34" spans="1:9" x14ac:dyDescent="0.25">
      <c r="A34" s="35"/>
      <c r="B34" s="68"/>
      <c r="C34" s="35"/>
      <c r="D34" s="33"/>
      <c r="E34" s="32"/>
      <c r="F34" s="32"/>
      <c r="G34" s="35"/>
      <c r="H34" s="35"/>
      <c r="I34" s="41"/>
    </row>
    <row r="35" spans="1:9" x14ac:dyDescent="0.25">
      <c r="A35" s="122" t="s">
        <v>26</v>
      </c>
      <c r="B35" s="123"/>
      <c r="C35" s="124"/>
      <c r="D35" s="28">
        <f>SUM(D26:D34)</f>
        <v>15000</v>
      </c>
      <c r="E35" s="29"/>
      <c r="F35" s="29"/>
      <c r="G35" s="30"/>
      <c r="H35" s="30"/>
      <c r="I35" s="42"/>
    </row>
  </sheetData>
  <mergeCells count="15">
    <mergeCell ref="A35:C35"/>
    <mergeCell ref="D16:F16"/>
    <mergeCell ref="A24:I24"/>
    <mergeCell ref="B21:I21"/>
    <mergeCell ref="B22:I22"/>
    <mergeCell ref="G16:I16"/>
    <mergeCell ref="A16:C16"/>
    <mergeCell ref="A13:I13"/>
    <mergeCell ref="A19:I19"/>
    <mergeCell ref="B10:C10"/>
    <mergeCell ref="A2:I2"/>
    <mergeCell ref="A3:I3"/>
    <mergeCell ref="A4:I4"/>
    <mergeCell ref="A7:I7"/>
    <mergeCell ref="D10:I10"/>
  </mergeCells>
  <pageMargins left="0.7" right="0.7" top="0.75" bottom="0.75" header="0.3" footer="0.3"/>
  <pageSetup paperSize="9" scale="72" fitToHeight="0" orientation="landscape" r:id="rId1"/>
  <ignoredErrors>
    <ignoredError sqref="B26:B29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RADI-Tipo 2-DRMP (preenchido)</vt:lpstr>
      <vt:lpstr>Cálculo do CTP</vt:lpstr>
      <vt:lpstr>RI (preenchido)</vt:lpstr>
      <vt:lpstr>'RADI-Tipo 2-DRMP (preenchido)'!Area_de_impressao</vt:lpstr>
    </vt:vector>
  </TitlesOfParts>
  <Company>Superintendencia da Zona Franca de Manaus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Rômulo Pacheco de Oliveira</dc:creator>
  <cp:lastModifiedBy>Rômulo Pacheco de Oliveira</cp:lastModifiedBy>
  <cp:lastPrinted>2024-12-05T19:43:49Z</cp:lastPrinted>
  <dcterms:created xsi:type="dcterms:W3CDTF">2023-02-23T15:18:16Z</dcterms:created>
  <dcterms:modified xsi:type="dcterms:W3CDTF">2025-07-07T13:56:54Z</dcterms:modified>
</cp:coreProperties>
</file>